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20" windowHeight="9960" tabRatio="722" activeTab="5"/>
  </bookViews>
  <sheets>
    <sheet name="1部" sheetId="1" r:id="rId1"/>
    <sheet name="2部" sheetId="2" r:id="rId2"/>
    <sheet name="3部" sheetId="3" r:id="rId3"/>
    <sheet name="4部" sheetId="4" r:id="rId4"/>
    <sheet name="4部 (2)" sheetId="5" r:id="rId5"/>
    <sheet name="5部" sheetId="6" r:id="rId6"/>
  </sheets>
  <definedNames>
    <definedName name="_xlnm.Print_Area" localSheetId="0">'1部'!$A$1:$AB$56</definedName>
    <definedName name="_xlnm.Print_Area" localSheetId="1">'2部'!$A$1:$AE$56</definedName>
    <definedName name="_xlnm.Print_Area" localSheetId="2">'3部'!$A$1:$AE$56</definedName>
    <definedName name="_xlnm.Print_Area" localSheetId="3">'4部'!$A$1:$Y$53</definedName>
    <definedName name="_xlnm.Print_Area" localSheetId="5">'5部'!$A$1:$AE$56</definedName>
  </definedNames>
  <calcPr fullCalcOnLoad="1"/>
</workbook>
</file>

<file path=xl/sharedStrings.xml><?xml version="1.0" encoding="utf-8"?>
<sst xmlns="http://schemas.openxmlformats.org/spreadsheetml/2006/main" count="600" uniqueCount="96">
  <si>
    <t>勝試合数</t>
  </si>
  <si>
    <t>取　得　　ﾏｯﾁ率</t>
  </si>
  <si>
    <t>順位</t>
  </si>
  <si>
    <r>
      <t>取　得　</t>
    </r>
    <r>
      <rPr>
        <sz val="10"/>
        <rFont val="ＭＳ Ｐ明朝"/>
        <family val="1"/>
      </rPr>
      <t>ｹﾞｰﾑ率</t>
    </r>
  </si>
  <si>
    <t>:</t>
  </si>
  <si>
    <t>：</t>
  </si>
  <si>
    <t>松皆塾</t>
  </si>
  <si>
    <t>九星会</t>
  </si>
  <si>
    <t>米沢サンデーズ</t>
  </si>
  <si>
    <t>1部</t>
  </si>
  <si>
    <t>2部</t>
  </si>
  <si>
    <t>3部</t>
  </si>
  <si>
    <t>5部</t>
  </si>
  <si>
    <t>南陽バド協Ａ</t>
  </si>
  <si>
    <t>東部クラブ</t>
  </si>
  <si>
    <t>南部ファイターズ</t>
  </si>
  <si>
    <t>玉ちゃんズ</t>
  </si>
  <si>
    <t>鶴羽根羽打でえず</t>
  </si>
  <si>
    <t>万世クラブ</t>
  </si>
  <si>
    <t>ヨネザアド号</t>
  </si>
  <si>
    <t>三沢</t>
  </si>
  <si>
    <t>入力は右半分のみ</t>
  </si>
  <si>
    <t>山澤さん改</t>
  </si>
  <si>
    <t>ととのいました↗</t>
  </si>
  <si>
    <t>ROOKIES</t>
  </si>
  <si>
    <t>今年もSUMCO</t>
  </si>
  <si>
    <t>復活がまんずヨ！</t>
  </si>
  <si>
    <t>とうもろこし</t>
  </si>
  <si>
    <t>リトルバスターズ</t>
  </si>
  <si>
    <t>古山　＆　BC</t>
  </si>
  <si>
    <t>アイリス</t>
  </si>
  <si>
    <t>南陽バド協B</t>
  </si>
  <si>
    <t>鬼面組</t>
  </si>
  <si>
    <t>WAVE</t>
  </si>
  <si>
    <t>ナンパラチーム</t>
  </si>
  <si>
    <t>新ＯＭＯＮＯ</t>
  </si>
  <si>
    <t>ルネサスばどB</t>
  </si>
  <si>
    <t>コーヒーぷらす</t>
  </si>
  <si>
    <t>マリーゴールド</t>
  </si>
  <si>
    <t>オリーブ</t>
  </si>
  <si>
    <t>鷹山ユニバース</t>
  </si>
  <si>
    <t>4部A</t>
  </si>
  <si>
    <t>4部B</t>
  </si>
  <si>
    <t>エンジェル</t>
  </si>
  <si>
    <t>ＹＹバドクラブ</t>
  </si>
  <si>
    <t>ＯＭＯＮＯクラブ</t>
  </si>
  <si>
    <t>YOUZAN</t>
  </si>
  <si>
    <t>：</t>
  </si>
  <si>
    <t>ルネサスばどA</t>
  </si>
  <si>
    <t>ＭＡＸ・０８</t>
  </si>
  <si>
    <t>チームＯＭＯＮＯ</t>
  </si>
  <si>
    <t>ＳＵＭＣＯ＋α</t>
  </si>
  <si>
    <t>1・２位決定戦</t>
  </si>
  <si>
    <t>Ａ1位</t>
  </si>
  <si>
    <t xml:space="preserve">Ｂ1位  </t>
  </si>
  <si>
    <t>３・４位決定戦</t>
  </si>
  <si>
    <t>Ｂ2位</t>
  </si>
  <si>
    <t>:</t>
  </si>
  <si>
    <t>Ａ2位</t>
  </si>
  <si>
    <t>５・６位決定戦</t>
  </si>
  <si>
    <t>Ａ3位</t>
  </si>
  <si>
    <t>Ｂ3位</t>
  </si>
  <si>
    <t>７・８位決定戦</t>
  </si>
  <si>
    <t>Ｂ4位</t>
  </si>
  <si>
    <t>Ａ4位</t>
  </si>
  <si>
    <t>９・10位決定戦</t>
  </si>
  <si>
    <t>Ａ5位</t>
  </si>
  <si>
    <t>:</t>
  </si>
  <si>
    <t>Ｂ5位</t>
  </si>
  <si>
    <t>Ａ6位</t>
  </si>
  <si>
    <t>:</t>
  </si>
  <si>
    <t>1位</t>
  </si>
  <si>
    <t>2位</t>
  </si>
  <si>
    <t>3位</t>
  </si>
  <si>
    <t>４位</t>
  </si>
  <si>
    <t>５位</t>
  </si>
  <si>
    <t>6位</t>
  </si>
  <si>
    <t>7位</t>
  </si>
  <si>
    <t>8位</t>
  </si>
  <si>
    <t>9位</t>
  </si>
  <si>
    <t>10位</t>
  </si>
  <si>
    <t>11位</t>
  </si>
  <si>
    <t>ナンパラチーム</t>
  </si>
  <si>
    <t>コーヒーぷらす</t>
  </si>
  <si>
    <t>コーヒーぷらす</t>
  </si>
  <si>
    <t>九星会</t>
  </si>
  <si>
    <t>マリーゴールド</t>
  </si>
  <si>
    <t>マリーゴールド</t>
  </si>
  <si>
    <t>ルネサスばどＢ</t>
  </si>
  <si>
    <t>ＷＡＶＥ</t>
  </si>
  <si>
    <t>ＷＡＶＥ</t>
  </si>
  <si>
    <t>三　　沢</t>
  </si>
  <si>
    <t>オリーブ</t>
  </si>
  <si>
    <t>オリーブ</t>
  </si>
  <si>
    <t>鷹山ユニバース</t>
  </si>
  <si>
    <t>四　部　順　位　決　定　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</si>
</sst>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0.0_ "/>
    <numFmt numFmtId="184" formatCode="0.00_ "/>
    <numFmt numFmtId="185" formatCode="0.000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4"/>
      <color indexed="10"/>
      <name val="ＭＳ Ｐ明朝"/>
      <family val="1"/>
    </font>
    <font>
      <sz val="11"/>
      <color indexed="9"/>
      <name val="ＭＳ Ｐ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/>
    </xf>
    <xf numFmtId="0" fontId="3" fillId="23" borderId="14" xfId="0" applyFont="1" applyFill="1" applyBorder="1" applyAlignment="1">
      <alignment horizontal="center"/>
    </xf>
    <xf numFmtId="0" fontId="3" fillId="23" borderId="1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6" fontId="3" fillId="0" borderId="12" xfId="0" applyNumberFormat="1" applyFont="1" applyBorder="1" applyAlignment="1">
      <alignment/>
    </xf>
    <xf numFmtId="0" fontId="3" fillId="23" borderId="16" xfId="0" applyFont="1" applyFill="1" applyBorder="1" applyAlignment="1">
      <alignment horizontal="center"/>
    </xf>
    <xf numFmtId="0" fontId="3" fillId="23" borderId="0" xfId="0" applyFont="1" applyFill="1" applyBorder="1" applyAlignment="1">
      <alignment horizontal="center"/>
    </xf>
    <xf numFmtId="0" fontId="3" fillId="23" borderId="1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76" fontId="3" fillId="0" borderId="18" xfId="0" applyNumberFormat="1" applyFont="1" applyBorder="1" applyAlignment="1">
      <alignment/>
    </xf>
    <xf numFmtId="0" fontId="3" fillId="23" borderId="19" xfId="0" applyFont="1" applyFill="1" applyBorder="1" applyAlignment="1">
      <alignment horizontal="center"/>
    </xf>
    <xf numFmtId="0" fontId="3" fillId="23" borderId="20" xfId="0" applyFont="1" applyFill="1" applyBorder="1" applyAlignment="1">
      <alignment horizontal="center"/>
    </xf>
    <xf numFmtId="0" fontId="3" fillId="23" borderId="21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6" fontId="3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5" fillId="0" borderId="1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24" borderId="11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" fillId="23" borderId="13" xfId="0" applyFont="1" applyFill="1" applyBorder="1" applyAlignment="1">
      <alignment/>
    </xf>
    <xf numFmtId="0" fontId="3" fillId="23" borderId="14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3" fillId="23" borderId="16" xfId="0" applyFont="1" applyFill="1" applyBorder="1" applyAlignment="1">
      <alignment/>
    </xf>
    <xf numFmtId="0" fontId="3" fillId="23" borderId="0" xfId="0" applyFont="1" applyFill="1" applyBorder="1" applyAlignment="1">
      <alignment/>
    </xf>
    <xf numFmtId="0" fontId="3" fillId="23" borderId="17" xfId="0" applyFont="1" applyFill="1" applyBorder="1" applyAlignment="1">
      <alignment/>
    </xf>
    <xf numFmtId="0" fontId="3" fillId="23" borderId="19" xfId="0" applyFont="1" applyFill="1" applyBorder="1" applyAlignment="1">
      <alignment/>
    </xf>
    <xf numFmtId="0" fontId="3" fillId="23" borderId="20" xfId="0" applyFont="1" applyFill="1" applyBorder="1" applyAlignment="1">
      <alignment/>
    </xf>
    <xf numFmtId="0" fontId="3" fillId="23" borderId="21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27" fillId="0" borderId="18" xfId="0" applyFont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24" borderId="12" xfId="0" applyFont="1" applyFill="1" applyBorder="1" applyAlignment="1">
      <alignment/>
    </xf>
    <xf numFmtId="0" fontId="5" fillId="22" borderId="13" xfId="0" applyNumberFormat="1" applyFont="1" applyFill="1" applyBorder="1" applyAlignment="1">
      <alignment horizontal="center"/>
    </xf>
    <xf numFmtId="0" fontId="5" fillId="22" borderId="14" xfId="0" applyFont="1" applyFill="1" applyBorder="1" applyAlignment="1">
      <alignment horizontal="center"/>
    </xf>
    <xf numFmtId="0" fontId="5" fillId="22" borderId="15" xfId="0" applyNumberFormat="1" applyFont="1" applyFill="1" applyBorder="1" applyAlignment="1">
      <alignment horizontal="center"/>
    </xf>
    <xf numFmtId="0" fontId="5" fillId="22" borderId="0" xfId="0" applyFont="1" applyFill="1" applyBorder="1" applyAlignment="1">
      <alignment horizontal="center"/>
    </xf>
    <xf numFmtId="0" fontId="3" fillId="22" borderId="16" xfId="0" applyFont="1" applyFill="1" applyBorder="1" applyAlignment="1">
      <alignment horizontal="center"/>
    </xf>
    <xf numFmtId="0" fontId="3" fillId="22" borderId="0" xfId="0" applyFont="1" applyFill="1" applyBorder="1" applyAlignment="1">
      <alignment horizontal="center"/>
    </xf>
    <xf numFmtId="0" fontId="3" fillId="22" borderId="17" xfId="0" applyFont="1" applyFill="1" applyBorder="1" applyAlignment="1">
      <alignment horizontal="center"/>
    </xf>
    <xf numFmtId="0" fontId="6" fillId="22" borderId="19" xfId="0" applyNumberFormat="1" applyFont="1" applyFill="1" applyBorder="1" applyAlignment="1">
      <alignment horizontal="center"/>
    </xf>
    <xf numFmtId="0" fontId="6" fillId="22" borderId="0" xfId="0" applyFont="1" applyFill="1" applyBorder="1" applyAlignment="1">
      <alignment horizontal="center"/>
    </xf>
    <xf numFmtId="0" fontId="6" fillId="22" borderId="21" xfId="0" applyNumberFormat="1" applyFont="1" applyFill="1" applyBorder="1" applyAlignment="1">
      <alignment horizontal="center"/>
    </xf>
    <xf numFmtId="0" fontId="6" fillId="22" borderId="20" xfId="0" applyFont="1" applyFill="1" applyBorder="1" applyAlignment="1">
      <alignment horizontal="center"/>
    </xf>
    <xf numFmtId="0" fontId="5" fillId="22" borderId="16" xfId="0" applyNumberFormat="1" applyFont="1" applyFill="1" applyBorder="1" applyAlignment="1">
      <alignment horizontal="center"/>
    </xf>
    <xf numFmtId="0" fontId="5" fillId="22" borderId="17" xfId="0" applyNumberFormat="1" applyFont="1" applyFill="1" applyBorder="1" applyAlignment="1">
      <alignment horizontal="center"/>
    </xf>
    <xf numFmtId="0" fontId="6" fillId="22" borderId="14" xfId="0" applyFont="1" applyFill="1" applyBorder="1" applyAlignment="1">
      <alignment horizontal="center"/>
    </xf>
    <xf numFmtId="0" fontId="6" fillId="22" borderId="1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3" fillId="25" borderId="18" xfId="0" applyFont="1" applyFill="1" applyBorder="1" applyAlignment="1">
      <alignment horizontal="center"/>
    </xf>
    <xf numFmtId="0" fontId="3" fillId="26" borderId="20" xfId="0" applyFont="1" applyFill="1" applyBorder="1" applyAlignment="1">
      <alignment/>
    </xf>
    <xf numFmtId="0" fontId="3" fillId="26" borderId="23" xfId="0" applyFont="1" applyFill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/>
    </xf>
    <xf numFmtId="0" fontId="3" fillId="23" borderId="14" xfId="0" applyFont="1" applyFill="1" applyBorder="1" applyAlignment="1">
      <alignment horizontal="center"/>
    </xf>
    <xf numFmtId="0" fontId="3" fillId="23" borderId="15" xfId="0" applyFont="1" applyFill="1" applyBorder="1" applyAlignment="1">
      <alignment horizontal="center"/>
    </xf>
    <xf numFmtId="0" fontId="3" fillId="23" borderId="16" xfId="0" applyFont="1" applyFill="1" applyBorder="1" applyAlignment="1">
      <alignment horizontal="center"/>
    </xf>
    <xf numFmtId="0" fontId="3" fillId="23" borderId="0" xfId="0" applyFont="1" applyFill="1" applyBorder="1" applyAlignment="1">
      <alignment horizontal="center"/>
    </xf>
    <xf numFmtId="0" fontId="3" fillId="23" borderId="17" xfId="0" applyFont="1" applyFill="1" applyBorder="1" applyAlignment="1">
      <alignment horizontal="center"/>
    </xf>
    <xf numFmtId="0" fontId="3" fillId="23" borderId="19" xfId="0" applyFont="1" applyFill="1" applyBorder="1" applyAlignment="1">
      <alignment horizontal="center"/>
    </xf>
    <xf numFmtId="0" fontId="3" fillId="23" borderId="20" xfId="0" applyFont="1" applyFill="1" applyBorder="1" applyAlignment="1">
      <alignment horizontal="center"/>
    </xf>
    <xf numFmtId="0" fontId="3" fillId="23" borderId="21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5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1" width="3.375" style="1" customWidth="1"/>
    <col min="2" max="2" width="7.50390625" style="1" customWidth="1"/>
    <col min="3" max="23" width="2.625" style="3" customWidth="1"/>
    <col min="24" max="24" width="1.75390625" style="3" customWidth="1"/>
    <col min="25" max="25" width="6.50390625" style="1" customWidth="1"/>
    <col min="26" max="26" width="8.00390625" style="1" customWidth="1"/>
    <col min="27" max="27" width="9.125" style="1" bestFit="1" customWidth="1"/>
    <col min="28" max="31" width="9.00390625" style="1" customWidth="1"/>
    <col min="32" max="32" width="3.50390625" style="1" bestFit="1" customWidth="1"/>
    <col min="33" max="33" width="17.75390625" style="1" bestFit="1" customWidth="1"/>
    <col min="34" max="16384" width="9.00390625" style="1" customWidth="1"/>
  </cols>
  <sheetData>
    <row r="1" spans="2:26" ht="22.5" customHeigh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2:26" ht="17.25" customHeight="1">
      <c r="B2" s="34"/>
      <c r="C2" s="34"/>
      <c r="D2" s="34"/>
      <c r="E2" s="34"/>
      <c r="F2" s="34"/>
      <c r="G2" s="34"/>
      <c r="H2" s="34"/>
      <c r="I2" s="34"/>
      <c r="J2" s="34"/>
      <c r="K2" s="39" t="s">
        <v>21</v>
      </c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2:27" ht="17.25">
      <c r="B3" s="2" t="s">
        <v>9</v>
      </c>
      <c r="D3" s="40">
        <v>1</v>
      </c>
      <c r="E3" s="41"/>
      <c r="F3" s="41"/>
      <c r="G3" s="41">
        <v>2</v>
      </c>
      <c r="H3" s="41"/>
      <c r="I3" s="41"/>
      <c r="J3" s="41">
        <v>3</v>
      </c>
      <c r="K3" s="41"/>
      <c r="L3" s="41"/>
      <c r="M3" s="41">
        <v>4</v>
      </c>
      <c r="N3" s="41"/>
      <c r="O3" s="41"/>
      <c r="P3" s="41">
        <v>5</v>
      </c>
      <c r="Q3" s="41"/>
      <c r="R3" s="41"/>
      <c r="S3" s="41">
        <v>6</v>
      </c>
      <c r="T3" s="41"/>
      <c r="U3" s="41"/>
      <c r="V3" s="41">
        <v>7</v>
      </c>
      <c r="W3" s="41"/>
      <c r="X3" s="41"/>
      <c r="AA3" s="33"/>
    </row>
    <row r="4" spans="2:33" ht="37.5" customHeight="1">
      <c r="B4" s="4"/>
      <c r="C4" s="130" t="str">
        <f>VLOOKUP(D3,$AF$5:$AG$16,2,0)</f>
        <v>山澤さん改</v>
      </c>
      <c r="D4" s="131"/>
      <c r="E4" s="132"/>
      <c r="F4" s="130" t="str">
        <f>VLOOKUP(G3,$AF$5:$AG$16,2,0)</f>
        <v>今年もSUMCO</v>
      </c>
      <c r="G4" s="131"/>
      <c r="H4" s="132"/>
      <c r="I4" s="130" t="str">
        <f>VLOOKUP(J3,$AF$5:$AG$16,2,0)</f>
        <v>ととのいました↗</v>
      </c>
      <c r="J4" s="131"/>
      <c r="K4" s="132"/>
      <c r="L4" s="130" t="str">
        <f>VLOOKUP(M3,$AF$5:$AG$16,2,0)</f>
        <v>ROOKIES</v>
      </c>
      <c r="M4" s="131"/>
      <c r="N4" s="132"/>
      <c r="O4" s="130" t="str">
        <f>VLOOKUP(P3,$AF$5:$AG$16,2,0)</f>
        <v>とうもろこし</v>
      </c>
      <c r="P4" s="131"/>
      <c r="Q4" s="132"/>
      <c r="R4" s="130" t="str">
        <f>VLOOKUP(S3,$AF$5:$AG$16,2,0)</f>
        <v>リトルバスターズ</v>
      </c>
      <c r="S4" s="131"/>
      <c r="T4" s="132"/>
      <c r="U4" s="130" t="str">
        <f>VLOOKUP(V3,$AF$5:$AG$16,2,0)</f>
        <v>復活がまんずヨ！</v>
      </c>
      <c r="V4" s="131"/>
      <c r="W4" s="132"/>
      <c r="X4" s="52"/>
      <c r="Y4" s="6" t="s">
        <v>0</v>
      </c>
      <c r="Z4" s="32" t="s">
        <v>1</v>
      </c>
      <c r="AA4" s="6" t="s">
        <v>3</v>
      </c>
      <c r="AB4" s="5" t="s">
        <v>2</v>
      </c>
      <c r="AF4"/>
      <c r="AG4"/>
    </row>
    <row r="5" spans="2:33" ht="13.5" customHeight="1">
      <c r="B5" s="115" t="str">
        <f>+C4</f>
        <v>山澤さん改</v>
      </c>
      <c r="C5" s="42"/>
      <c r="D5" s="43"/>
      <c r="E5" s="44"/>
      <c r="F5" s="30">
        <v>5</v>
      </c>
      <c r="G5" s="10" t="s">
        <v>4</v>
      </c>
      <c r="H5" s="28">
        <v>4</v>
      </c>
      <c r="I5" s="30">
        <v>4</v>
      </c>
      <c r="J5" s="10" t="s">
        <v>4</v>
      </c>
      <c r="K5" s="28">
        <v>2</v>
      </c>
      <c r="L5" s="30">
        <v>6</v>
      </c>
      <c r="M5" s="10" t="s">
        <v>4</v>
      </c>
      <c r="N5" s="28">
        <v>2</v>
      </c>
      <c r="O5" s="30">
        <v>5</v>
      </c>
      <c r="P5" s="10" t="s">
        <v>4</v>
      </c>
      <c r="Q5" s="28">
        <v>2</v>
      </c>
      <c r="R5" s="30">
        <v>5</v>
      </c>
      <c r="S5" s="10" t="s">
        <v>4</v>
      </c>
      <c r="T5" s="28">
        <v>2</v>
      </c>
      <c r="U5" s="30">
        <v>5</v>
      </c>
      <c r="V5" s="10" t="s">
        <v>4</v>
      </c>
      <c r="W5" s="28">
        <v>2</v>
      </c>
      <c r="X5" s="53"/>
      <c r="Y5" s="11"/>
      <c r="Z5" s="12"/>
      <c r="AA5" s="12"/>
      <c r="AB5" s="11"/>
      <c r="AF5">
        <v>1</v>
      </c>
      <c r="AG5" s="38" t="s">
        <v>22</v>
      </c>
    </row>
    <row r="6" spans="2:33" ht="14.25">
      <c r="B6" s="116"/>
      <c r="C6" s="45"/>
      <c r="D6" s="46"/>
      <c r="E6" s="47"/>
      <c r="F6" s="17"/>
      <c r="G6" s="16" t="str">
        <f>(IF(F7="","",IF(F7&gt;H7,"○","●")))</f>
        <v>○</v>
      </c>
      <c r="H6" s="18"/>
      <c r="I6" s="17"/>
      <c r="J6" s="16" t="str">
        <f>(IF(I7="","",IF(I7&gt;K7,"○","●")))</f>
        <v>○</v>
      </c>
      <c r="K6" s="18"/>
      <c r="L6" s="17"/>
      <c r="M6" s="16" t="str">
        <f>(IF(L7="","",IF(L7&gt;N7,"○","●")))</f>
        <v>○</v>
      </c>
      <c r="N6" s="18"/>
      <c r="O6" s="17"/>
      <c r="P6" s="16" t="str">
        <f>(IF(O7="","",IF(O7&gt;Q7,"○","●")))</f>
        <v>○</v>
      </c>
      <c r="Q6" s="18"/>
      <c r="R6" s="17"/>
      <c r="S6" s="16" t="str">
        <f>(IF(R7="","",IF(R7&gt;T7,"○","●")))</f>
        <v>○</v>
      </c>
      <c r="T6" s="18"/>
      <c r="U6" s="17"/>
      <c r="V6" s="16" t="str">
        <f>(IF(U7="","",IF(U7&gt;W7,"○","●")))</f>
        <v>○</v>
      </c>
      <c r="W6" s="18"/>
      <c r="X6" s="54">
        <f>SUM(Y6:AA6)</f>
        <v>7.404040404040404</v>
      </c>
      <c r="Y6" s="19">
        <f>COUNTIF(C6:W6,"○")</f>
        <v>6</v>
      </c>
      <c r="Z6" s="20">
        <f>SUM(C7,F7,I7,L7,O7,R7,U7)/SUM(C7:W7)</f>
        <v>0.7222222222222222</v>
      </c>
      <c r="AA6" s="20">
        <f>SUM(C5,F5,I5,L5,O5,R5,U5)/SUM(C5:W5)</f>
        <v>0.6818181818181818</v>
      </c>
      <c r="AB6" s="106">
        <f>RANK(X6,$X$5:$X$25)</f>
        <v>1</v>
      </c>
      <c r="AF6">
        <v>2</v>
      </c>
      <c r="AG6" s="38" t="s">
        <v>25</v>
      </c>
    </row>
    <row r="7" spans="2:33" ht="14.25">
      <c r="B7" s="117"/>
      <c r="C7" s="48"/>
      <c r="D7" s="49"/>
      <c r="E7" s="50"/>
      <c r="F7" s="31">
        <v>2</v>
      </c>
      <c r="G7" s="24" t="s">
        <v>5</v>
      </c>
      <c r="H7" s="29">
        <v>1</v>
      </c>
      <c r="I7" s="31">
        <v>2</v>
      </c>
      <c r="J7" s="24" t="s">
        <v>5</v>
      </c>
      <c r="K7" s="29">
        <v>1</v>
      </c>
      <c r="L7" s="31">
        <v>3</v>
      </c>
      <c r="M7" s="24" t="s">
        <v>5</v>
      </c>
      <c r="N7" s="29">
        <v>0</v>
      </c>
      <c r="O7" s="31">
        <v>2</v>
      </c>
      <c r="P7" s="24" t="s">
        <v>5</v>
      </c>
      <c r="Q7" s="29">
        <v>1</v>
      </c>
      <c r="R7" s="31">
        <v>2</v>
      </c>
      <c r="S7" s="24" t="s">
        <v>5</v>
      </c>
      <c r="T7" s="29">
        <v>1</v>
      </c>
      <c r="U7" s="31">
        <v>2</v>
      </c>
      <c r="V7" s="24" t="s">
        <v>5</v>
      </c>
      <c r="W7" s="29">
        <v>1</v>
      </c>
      <c r="X7" s="51"/>
      <c r="Y7" s="25"/>
      <c r="Z7" s="26"/>
      <c r="AA7" s="27"/>
      <c r="AB7" s="25"/>
      <c r="AC7" s="40"/>
      <c r="AF7">
        <v>3</v>
      </c>
      <c r="AG7" s="38" t="s">
        <v>23</v>
      </c>
    </row>
    <row r="8" spans="2:33" ht="13.5" customHeight="1">
      <c r="B8" s="133" t="str">
        <f>+F4</f>
        <v>今年もSUMCO</v>
      </c>
      <c r="C8" s="70">
        <f>IF(H5="","",H5)</f>
        <v>4</v>
      </c>
      <c r="D8" s="62" t="s">
        <v>4</v>
      </c>
      <c r="E8" s="61">
        <f>IF(F5="","",F5)</f>
        <v>5</v>
      </c>
      <c r="F8" s="7"/>
      <c r="G8" s="8"/>
      <c r="H8" s="9"/>
      <c r="I8" s="30">
        <v>2</v>
      </c>
      <c r="J8" s="10" t="s">
        <v>4</v>
      </c>
      <c r="K8" s="28">
        <v>5</v>
      </c>
      <c r="L8" s="30">
        <v>4</v>
      </c>
      <c r="M8" s="10" t="s">
        <v>4</v>
      </c>
      <c r="N8" s="28">
        <v>2</v>
      </c>
      <c r="O8" s="30">
        <v>6</v>
      </c>
      <c r="P8" s="10" t="s">
        <v>4</v>
      </c>
      <c r="Q8" s="28">
        <v>1</v>
      </c>
      <c r="R8" s="30">
        <v>2</v>
      </c>
      <c r="S8" s="10" t="s">
        <v>4</v>
      </c>
      <c r="T8" s="28">
        <v>4</v>
      </c>
      <c r="U8" s="30">
        <v>6</v>
      </c>
      <c r="V8" s="10" t="s">
        <v>4</v>
      </c>
      <c r="W8" s="28">
        <v>1</v>
      </c>
      <c r="X8" s="53"/>
      <c r="Y8" s="11"/>
      <c r="Z8" s="12"/>
      <c r="AA8" s="12"/>
      <c r="AB8" s="11"/>
      <c r="AC8" s="40"/>
      <c r="AF8">
        <v>4</v>
      </c>
      <c r="AG8" s="38" t="s">
        <v>24</v>
      </c>
    </row>
    <row r="9" spans="2:33" ht="14.25">
      <c r="B9" s="134"/>
      <c r="C9" s="63"/>
      <c r="D9" s="64" t="str">
        <f>(IF(C10="","",IF(C10&gt;E10,"○","●")))</f>
        <v>●</v>
      </c>
      <c r="E9" s="65"/>
      <c r="F9" s="13"/>
      <c r="G9" s="14"/>
      <c r="H9" s="15"/>
      <c r="I9" s="17"/>
      <c r="J9" s="16" t="str">
        <f>(IF(I10="","",IF(I10&gt;K10,"○","●")))</f>
        <v>●</v>
      </c>
      <c r="K9" s="18"/>
      <c r="L9" s="17"/>
      <c r="M9" s="16" t="str">
        <f>(IF(L10="","",IF(L10&gt;N10,"○","●")))</f>
        <v>○</v>
      </c>
      <c r="N9" s="18"/>
      <c r="O9" s="17"/>
      <c r="P9" s="16" t="str">
        <f>(IF(O10="","",IF(O10&gt;Q10,"○","●")))</f>
        <v>○</v>
      </c>
      <c r="Q9" s="18"/>
      <c r="R9" s="17"/>
      <c r="S9" s="16" t="str">
        <f>(IF(R10="","",IF(R10&gt;T10,"○","●")))</f>
        <v>●</v>
      </c>
      <c r="T9" s="18"/>
      <c r="U9" s="17"/>
      <c r="V9" s="16" t="str">
        <f>(IF(U10="","",IF(U10&gt;W10,"○","●")))</f>
        <v>○</v>
      </c>
      <c r="W9" s="18"/>
      <c r="X9" s="54">
        <f>SUM(Y9:AA9)</f>
        <v>4.182539682539683</v>
      </c>
      <c r="Y9" s="19">
        <f>COUNTIF(C9:W9,"○")</f>
        <v>3</v>
      </c>
      <c r="Z9" s="20">
        <f>SUM(C10,F10,I10,L10,O10,R10,U10)/SUM(C10:W10)</f>
        <v>0.6111111111111112</v>
      </c>
      <c r="AA9" s="20">
        <f>SUM(C8,F8,I8,L8,O8,R8,U8)/SUM(C8:W8)</f>
        <v>0.5714285714285714</v>
      </c>
      <c r="AB9" s="106">
        <f>RANK(X9,$X$5:$X$25)</f>
        <v>3</v>
      </c>
      <c r="AC9" s="40"/>
      <c r="AF9">
        <v>5</v>
      </c>
      <c r="AG9" s="38" t="s">
        <v>27</v>
      </c>
    </row>
    <row r="10" spans="2:33" ht="14.25">
      <c r="B10" s="135"/>
      <c r="C10" s="73">
        <f>IF(H7="","",H7)</f>
        <v>1</v>
      </c>
      <c r="D10" s="67" t="s">
        <v>5</v>
      </c>
      <c r="E10" s="68">
        <f>IF(F7="","",F7)</f>
        <v>2</v>
      </c>
      <c r="F10" s="21"/>
      <c r="G10" s="22"/>
      <c r="H10" s="23"/>
      <c r="I10" s="31">
        <v>1</v>
      </c>
      <c r="J10" s="24" t="s">
        <v>5</v>
      </c>
      <c r="K10" s="29">
        <v>2</v>
      </c>
      <c r="L10" s="31">
        <v>2</v>
      </c>
      <c r="M10" s="24" t="s">
        <v>5</v>
      </c>
      <c r="N10" s="29">
        <v>1</v>
      </c>
      <c r="O10" s="31">
        <v>3</v>
      </c>
      <c r="P10" s="24" t="s">
        <v>5</v>
      </c>
      <c r="Q10" s="29">
        <v>0</v>
      </c>
      <c r="R10" s="31">
        <v>1</v>
      </c>
      <c r="S10" s="24" t="s">
        <v>5</v>
      </c>
      <c r="T10" s="29">
        <v>2</v>
      </c>
      <c r="U10" s="31">
        <v>3</v>
      </c>
      <c r="V10" s="24" t="s">
        <v>5</v>
      </c>
      <c r="W10" s="29">
        <v>0</v>
      </c>
      <c r="X10" s="51"/>
      <c r="Y10" s="25"/>
      <c r="Z10" s="26"/>
      <c r="AA10" s="27"/>
      <c r="AB10" s="25"/>
      <c r="AC10" s="40"/>
      <c r="AF10">
        <v>6</v>
      </c>
      <c r="AG10" s="38" t="s">
        <v>28</v>
      </c>
    </row>
    <row r="11" spans="2:33" ht="13.5" customHeight="1">
      <c r="B11" s="118" t="str">
        <f>+I4</f>
        <v>ととのいました↗</v>
      </c>
      <c r="C11" s="59">
        <f>IF(K5="","",K5)</f>
        <v>2</v>
      </c>
      <c r="D11" s="60" t="s">
        <v>4</v>
      </c>
      <c r="E11" s="61">
        <f>IF(I5="","",I5)</f>
        <v>4</v>
      </c>
      <c r="F11" s="59">
        <f>IF(K8="","",K8)</f>
        <v>5</v>
      </c>
      <c r="G11" s="62" t="s">
        <v>4</v>
      </c>
      <c r="H11" s="61">
        <f>IF(I8="","",I8)</f>
        <v>2</v>
      </c>
      <c r="I11" s="7"/>
      <c r="J11" s="8"/>
      <c r="K11" s="9"/>
      <c r="L11" s="30">
        <v>6</v>
      </c>
      <c r="M11" s="10" t="s">
        <v>4</v>
      </c>
      <c r="N11" s="28">
        <v>0</v>
      </c>
      <c r="O11" s="30">
        <v>4</v>
      </c>
      <c r="P11" s="10" t="s">
        <v>4</v>
      </c>
      <c r="Q11" s="28">
        <v>2</v>
      </c>
      <c r="R11" s="30">
        <v>6</v>
      </c>
      <c r="S11" s="10" t="s">
        <v>4</v>
      </c>
      <c r="T11" s="28">
        <v>2</v>
      </c>
      <c r="U11" s="30">
        <v>6</v>
      </c>
      <c r="V11" s="10" t="s">
        <v>4</v>
      </c>
      <c r="W11" s="28">
        <v>2</v>
      </c>
      <c r="X11" s="53"/>
      <c r="Y11" s="11"/>
      <c r="Z11" s="12"/>
      <c r="AA11" s="12"/>
      <c r="AB11" s="11"/>
      <c r="AC11" s="40"/>
      <c r="AF11">
        <v>7</v>
      </c>
      <c r="AG11" s="38" t="s">
        <v>26</v>
      </c>
    </row>
    <row r="12" spans="2:33" ht="14.25">
      <c r="B12" s="119"/>
      <c r="C12" s="63"/>
      <c r="D12" s="64" t="str">
        <f>(IF(C13="","",IF(C13&gt;E13,"○","●")))</f>
        <v>●</v>
      </c>
      <c r="E12" s="65"/>
      <c r="F12" s="63"/>
      <c r="G12" s="64" t="str">
        <f>(IF(F13="","",IF(F13&gt;H13,"○","●")))</f>
        <v>○</v>
      </c>
      <c r="H12" s="65"/>
      <c r="I12" s="13"/>
      <c r="J12" s="14"/>
      <c r="K12" s="15"/>
      <c r="L12" s="17"/>
      <c r="M12" s="16" t="str">
        <f>(IF(L13="","",IF(L13&gt;N13,"○","●")))</f>
        <v>○</v>
      </c>
      <c r="N12" s="18"/>
      <c r="O12" s="17"/>
      <c r="P12" s="16" t="str">
        <f>(IF(O13="","",IF(O13&gt;Q13,"○","●")))</f>
        <v>○</v>
      </c>
      <c r="Q12" s="18"/>
      <c r="R12" s="17"/>
      <c r="S12" s="16" t="str">
        <f>(IF(R13="","",IF(R13&gt;T13,"○","●")))</f>
        <v>○</v>
      </c>
      <c r="T12" s="18"/>
      <c r="U12" s="17"/>
      <c r="V12" s="16" t="str">
        <f>(IF(U13="","",IF(U13&gt;W13,"○","●")))</f>
        <v>○</v>
      </c>
      <c r="W12" s="18"/>
      <c r="X12" s="54">
        <f>SUM(Y12:AA12)</f>
        <v>6.485094850948509</v>
      </c>
      <c r="Y12" s="19">
        <f>COUNTIF(C12:W12,"○")</f>
        <v>5</v>
      </c>
      <c r="Z12" s="20">
        <f>SUM(C13,F13,I13,L13,O13,R13,U13)/SUM(C13:W13)</f>
        <v>0.7777777777777778</v>
      </c>
      <c r="AA12" s="20">
        <f>SUM(C11,F11,I11,L11,O11,R11,U11)/SUM(C11:W11)</f>
        <v>0.7073170731707317</v>
      </c>
      <c r="AB12" s="106">
        <f>RANK(X12,$X$5:$X$25)</f>
        <v>2</v>
      </c>
      <c r="AC12" s="40"/>
      <c r="AF12">
        <v>8</v>
      </c>
      <c r="AG12" s="38"/>
    </row>
    <row r="13" spans="2:33" ht="14.25">
      <c r="B13" s="120"/>
      <c r="C13" s="66">
        <f>IF(K7="","",K7)</f>
        <v>1</v>
      </c>
      <c r="D13" s="67" t="s">
        <v>5</v>
      </c>
      <c r="E13" s="68">
        <f>IF(I7="","",I7)</f>
        <v>2</v>
      </c>
      <c r="F13" s="66">
        <f>IF(K10="","",K10)</f>
        <v>2</v>
      </c>
      <c r="G13" s="67" t="s">
        <v>5</v>
      </c>
      <c r="H13" s="68">
        <f>IF(I10="","",I10)</f>
        <v>1</v>
      </c>
      <c r="I13" s="21"/>
      <c r="J13" s="22"/>
      <c r="K13" s="23"/>
      <c r="L13" s="31">
        <v>3</v>
      </c>
      <c r="M13" s="24" t="s">
        <v>5</v>
      </c>
      <c r="N13" s="29">
        <v>0</v>
      </c>
      <c r="O13" s="31">
        <v>2</v>
      </c>
      <c r="P13" s="24" t="s">
        <v>5</v>
      </c>
      <c r="Q13" s="29">
        <v>1</v>
      </c>
      <c r="R13" s="31">
        <v>3</v>
      </c>
      <c r="S13" s="24" t="s">
        <v>5</v>
      </c>
      <c r="T13" s="29">
        <v>0</v>
      </c>
      <c r="U13" s="31">
        <v>3</v>
      </c>
      <c r="V13" s="24" t="s">
        <v>5</v>
      </c>
      <c r="W13" s="29">
        <v>0</v>
      </c>
      <c r="X13" s="51"/>
      <c r="Y13" s="25"/>
      <c r="Z13" s="26"/>
      <c r="AA13" s="27"/>
      <c r="AB13" s="25"/>
      <c r="AC13" s="40"/>
      <c r="AF13">
        <v>9</v>
      </c>
      <c r="AG13" s="38"/>
    </row>
    <row r="14" spans="2:33" ht="13.5" customHeight="1">
      <c r="B14" s="115" t="str">
        <f>+L4</f>
        <v>ROOKIES</v>
      </c>
      <c r="C14" s="59">
        <f>IF(N5="","",N5)</f>
        <v>2</v>
      </c>
      <c r="D14" s="60" t="s">
        <v>4</v>
      </c>
      <c r="E14" s="61">
        <f>IF(L5="","",L5)</f>
        <v>6</v>
      </c>
      <c r="F14" s="59">
        <f>IF(N8="","",N8)</f>
        <v>2</v>
      </c>
      <c r="G14" s="60" t="s">
        <v>4</v>
      </c>
      <c r="H14" s="61">
        <f>IF(L8="","",L8)</f>
        <v>4</v>
      </c>
      <c r="I14" s="59">
        <f>IF(N11="","",N11)</f>
        <v>0</v>
      </c>
      <c r="J14" s="62" t="s">
        <v>4</v>
      </c>
      <c r="K14" s="61">
        <f>IF(L11="","",L11)</f>
        <v>6</v>
      </c>
      <c r="L14" s="7"/>
      <c r="M14" s="8"/>
      <c r="N14" s="9"/>
      <c r="O14" s="30">
        <v>1</v>
      </c>
      <c r="P14" s="10" t="s">
        <v>4</v>
      </c>
      <c r="Q14" s="28">
        <v>6</v>
      </c>
      <c r="R14" s="30">
        <v>4</v>
      </c>
      <c r="S14" s="10" t="s">
        <v>4</v>
      </c>
      <c r="T14" s="28">
        <v>3</v>
      </c>
      <c r="U14" s="30">
        <v>6</v>
      </c>
      <c r="V14" s="10" t="s">
        <v>4</v>
      </c>
      <c r="W14" s="28">
        <v>0</v>
      </c>
      <c r="X14" s="53"/>
      <c r="Y14" s="11"/>
      <c r="Z14" s="12"/>
      <c r="AA14" s="12"/>
      <c r="AB14" s="11"/>
      <c r="AC14" s="40"/>
      <c r="AF14">
        <v>10</v>
      </c>
      <c r="AG14"/>
    </row>
    <row r="15" spans="2:33" ht="13.5">
      <c r="B15" s="116"/>
      <c r="C15" s="63"/>
      <c r="D15" s="64" t="str">
        <f>(IF(C16="","",IF(C16&gt;E16,"○","●")))</f>
        <v>●</v>
      </c>
      <c r="E15" s="65"/>
      <c r="F15" s="63"/>
      <c r="G15" s="64" t="str">
        <f>(IF(F16="","",IF(F16&gt;H16,"○","●")))</f>
        <v>●</v>
      </c>
      <c r="H15" s="65"/>
      <c r="I15" s="63"/>
      <c r="J15" s="64" t="str">
        <f>(IF(I16="","",IF(I16&gt;K16,"○","●")))</f>
        <v>●</v>
      </c>
      <c r="K15" s="65"/>
      <c r="L15" s="13"/>
      <c r="M15" s="14"/>
      <c r="N15" s="15"/>
      <c r="O15" s="17"/>
      <c r="P15" s="16" t="str">
        <f>(IF(O16="","",IF(O16&gt;Q16,"○","●")))</f>
        <v>●</v>
      </c>
      <c r="Q15" s="18"/>
      <c r="R15" s="17"/>
      <c r="S15" s="16" t="str">
        <f>(IF(R16="","",IF(R16&gt;T16,"○","●")))</f>
        <v>○</v>
      </c>
      <c r="T15" s="18"/>
      <c r="U15" s="17"/>
      <c r="V15" s="16" t="str">
        <f>(IF(U16="","",IF(U16&gt;W16,"○","●")))</f>
        <v>○</v>
      </c>
      <c r="W15" s="18"/>
      <c r="X15" s="54">
        <f>SUM(Y15:AA15)</f>
        <v>2.7083333333333335</v>
      </c>
      <c r="Y15" s="19">
        <f>COUNTIF(C15:W15,"○")</f>
        <v>2</v>
      </c>
      <c r="Z15" s="20">
        <f>SUM(C16,F16,I16,L16,O16,R16,U16)/SUM(C16:W16)</f>
        <v>0.3333333333333333</v>
      </c>
      <c r="AA15" s="20">
        <f>SUM(C14,F14,I14,L14,O14,R14,U14)/SUM(C14:W14)</f>
        <v>0.375</v>
      </c>
      <c r="AB15" s="19">
        <f>RANK(X15,$X$5:$X$25)</f>
        <v>6</v>
      </c>
      <c r="AC15" s="40"/>
      <c r="AF15">
        <v>11</v>
      </c>
      <c r="AG15"/>
    </row>
    <row r="16" spans="2:29" ht="13.5">
      <c r="B16" s="117"/>
      <c r="C16" s="66">
        <f>IF(N7="","",N7)</f>
        <v>0</v>
      </c>
      <c r="D16" s="69" t="s">
        <v>5</v>
      </c>
      <c r="E16" s="68">
        <f>IF(L7="","",L7)</f>
        <v>3</v>
      </c>
      <c r="F16" s="66">
        <f>IF(N10="","",N10)</f>
        <v>1</v>
      </c>
      <c r="G16" s="69" t="s">
        <v>5</v>
      </c>
      <c r="H16" s="68">
        <f>IF(L10="","",L10)</f>
        <v>2</v>
      </c>
      <c r="I16" s="66">
        <f>IF(N13="","",N13)</f>
        <v>0</v>
      </c>
      <c r="J16" s="69" t="s">
        <v>5</v>
      </c>
      <c r="K16" s="68">
        <f>IF(L13="","",L13)</f>
        <v>3</v>
      </c>
      <c r="L16" s="21"/>
      <c r="M16" s="22"/>
      <c r="N16" s="23"/>
      <c r="O16" s="31">
        <v>0</v>
      </c>
      <c r="P16" s="24" t="s">
        <v>5</v>
      </c>
      <c r="Q16" s="29">
        <v>3</v>
      </c>
      <c r="R16" s="31">
        <v>2</v>
      </c>
      <c r="S16" s="24" t="s">
        <v>5</v>
      </c>
      <c r="T16" s="29">
        <v>1</v>
      </c>
      <c r="U16" s="31">
        <v>3</v>
      </c>
      <c r="V16" s="24" t="s">
        <v>5</v>
      </c>
      <c r="W16" s="29">
        <v>0</v>
      </c>
      <c r="X16" s="51"/>
      <c r="Y16" s="25"/>
      <c r="Z16" s="26"/>
      <c r="AA16" s="27"/>
      <c r="AB16" s="25"/>
      <c r="AC16" s="40"/>
    </row>
    <row r="17" spans="2:29" ht="13.5" customHeight="1">
      <c r="B17" s="115" t="str">
        <f>+O4</f>
        <v>とうもろこし</v>
      </c>
      <c r="C17" s="59">
        <f>IF(Q5="","",Q5)</f>
        <v>2</v>
      </c>
      <c r="D17" s="62" t="s">
        <v>4</v>
      </c>
      <c r="E17" s="61">
        <f>IF(O5="","",O5)</f>
        <v>5</v>
      </c>
      <c r="F17" s="59">
        <f>IF(Q8="","",Q8)</f>
        <v>1</v>
      </c>
      <c r="G17" s="62" t="s">
        <v>4</v>
      </c>
      <c r="H17" s="61">
        <f>IF(O8="","",O8)</f>
        <v>6</v>
      </c>
      <c r="I17" s="59">
        <f>IF(Q11="","",Q11)</f>
        <v>2</v>
      </c>
      <c r="J17" s="60" t="s">
        <v>5</v>
      </c>
      <c r="K17" s="61">
        <f>IF(O11="","",O11)</f>
        <v>4</v>
      </c>
      <c r="L17" s="59">
        <f>IF(Q14="","",Q14)</f>
        <v>6</v>
      </c>
      <c r="M17" s="62" t="s">
        <v>4</v>
      </c>
      <c r="N17" s="61">
        <f>IF(O14="","",O14)</f>
        <v>1</v>
      </c>
      <c r="O17" s="7"/>
      <c r="P17" s="8"/>
      <c r="Q17" s="9"/>
      <c r="R17" s="30">
        <v>2</v>
      </c>
      <c r="S17" s="10" t="s">
        <v>4</v>
      </c>
      <c r="T17" s="28">
        <v>4</v>
      </c>
      <c r="U17" s="30">
        <v>5</v>
      </c>
      <c r="V17" s="10" t="s">
        <v>4</v>
      </c>
      <c r="W17" s="28">
        <v>3</v>
      </c>
      <c r="X17" s="53"/>
      <c r="Y17" s="11"/>
      <c r="Z17" s="12"/>
      <c r="AA17" s="12"/>
      <c r="AB17" s="11"/>
      <c r="AC17" s="40"/>
    </row>
    <row r="18" spans="2:33" ht="14.25">
      <c r="B18" s="116"/>
      <c r="C18" s="63"/>
      <c r="D18" s="64" t="str">
        <f>(IF(C19="","",IF(C19&gt;E19,"○","●")))</f>
        <v>●</v>
      </c>
      <c r="E18" s="65"/>
      <c r="F18" s="63"/>
      <c r="G18" s="64" t="str">
        <f>(IF(F19="","",IF(F19&gt;H19,"○","●")))</f>
        <v>●</v>
      </c>
      <c r="H18" s="65"/>
      <c r="I18" s="63"/>
      <c r="J18" s="64" t="str">
        <f>(IF(I19="","",IF(I19&gt;K19,"○","●")))</f>
        <v>●</v>
      </c>
      <c r="K18" s="65"/>
      <c r="L18" s="63"/>
      <c r="M18" s="64" t="str">
        <f>(IF(L19="","",IF(L19&gt;N19,"○","●")))</f>
        <v>○</v>
      </c>
      <c r="N18" s="65"/>
      <c r="O18" s="13"/>
      <c r="P18" s="14"/>
      <c r="Q18" s="15"/>
      <c r="R18" s="17"/>
      <c r="S18" s="16" t="str">
        <f>(IF(R19="","",IF(R19&gt;T19,"○","●")))</f>
        <v>●</v>
      </c>
      <c r="T18" s="18"/>
      <c r="U18" s="17"/>
      <c r="V18" s="16" t="str">
        <f>(IF(U19="","",IF(U19&gt;W19,"○","●")))</f>
        <v>○</v>
      </c>
      <c r="W18" s="18"/>
      <c r="X18" s="54">
        <f>SUM(Y18:AA18)</f>
        <v>2.883468834688347</v>
      </c>
      <c r="Y18" s="19">
        <f>COUNTIF(C18:W18,"○")</f>
        <v>2</v>
      </c>
      <c r="Z18" s="20">
        <f>SUM(C19,F19,I19,L19,O19,R19,U19)/SUM(C19:W19)</f>
        <v>0.4444444444444444</v>
      </c>
      <c r="AA18" s="20">
        <f>SUM(C17,F17,I17,L17,O17,R17,U17)/SUM(C17:W17)</f>
        <v>0.43902439024390244</v>
      </c>
      <c r="AB18" s="19">
        <f>RANK(X18,$X$5:$X$25)</f>
        <v>5</v>
      </c>
      <c r="AC18" s="40"/>
      <c r="AG18" s="74"/>
    </row>
    <row r="19" spans="2:33" ht="14.25">
      <c r="B19" s="117"/>
      <c r="C19" s="66">
        <f>IF(Q7="","",Q7)</f>
        <v>1</v>
      </c>
      <c r="D19" s="69" t="s">
        <v>5</v>
      </c>
      <c r="E19" s="68">
        <f>IF(O7="","",O7)</f>
        <v>2</v>
      </c>
      <c r="F19" s="66">
        <f>IF(Q10="","",Q10)</f>
        <v>0</v>
      </c>
      <c r="G19" s="69" t="s">
        <v>5</v>
      </c>
      <c r="H19" s="68">
        <f>IF(O10="","",O10)</f>
        <v>3</v>
      </c>
      <c r="I19" s="66">
        <f>IF(Q13="","",Q13)</f>
        <v>1</v>
      </c>
      <c r="J19" s="69" t="s">
        <v>5</v>
      </c>
      <c r="K19" s="68">
        <f>IF(O13="","",O13)</f>
        <v>2</v>
      </c>
      <c r="L19" s="66">
        <f>IF(Q16="","",Q16)</f>
        <v>3</v>
      </c>
      <c r="M19" s="69" t="s">
        <v>5</v>
      </c>
      <c r="N19" s="68">
        <f>IF(O16="","",O16)</f>
        <v>0</v>
      </c>
      <c r="O19" s="21"/>
      <c r="P19" s="22"/>
      <c r="Q19" s="23"/>
      <c r="R19" s="31">
        <v>1</v>
      </c>
      <c r="S19" s="24" t="s">
        <v>5</v>
      </c>
      <c r="T19" s="29">
        <v>2</v>
      </c>
      <c r="U19" s="31">
        <v>2</v>
      </c>
      <c r="V19" s="24" t="s">
        <v>5</v>
      </c>
      <c r="W19" s="29">
        <v>1</v>
      </c>
      <c r="X19" s="51"/>
      <c r="Y19" s="25"/>
      <c r="Z19" s="26"/>
      <c r="AA19" s="27"/>
      <c r="AB19" s="25"/>
      <c r="AC19" s="40"/>
      <c r="AG19" s="74"/>
    </row>
    <row r="20" spans="2:29" ht="13.5" customHeight="1">
      <c r="B20" s="118" t="str">
        <f>+R4</f>
        <v>リトルバスターズ</v>
      </c>
      <c r="C20" s="59">
        <f>IF(T5="","",T5)</f>
        <v>2</v>
      </c>
      <c r="D20" s="62" t="s">
        <v>4</v>
      </c>
      <c r="E20" s="61">
        <f>IF(R5="","",R5)</f>
        <v>5</v>
      </c>
      <c r="F20" s="59">
        <f>IF(T8="","",T8)</f>
        <v>4</v>
      </c>
      <c r="G20" s="60" t="s">
        <v>5</v>
      </c>
      <c r="H20" s="61">
        <f>IF(R8="","",R8)</f>
        <v>2</v>
      </c>
      <c r="I20" s="59">
        <f>IF(T11="","",T11)</f>
        <v>2</v>
      </c>
      <c r="J20" s="60" t="s">
        <v>5</v>
      </c>
      <c r="K20" s="61">
        <f>IF(R11="","",R11)</f>
        <v>6</v>
      </c>
      <c r="L20" s="59">
        <f>IF(T14="","",T14)</f>
        <v>3</v>
      </c>
      <c r="M20" s="60" t="s">
        <v>5</v>
      </c>
      <c r="N20" s="61">
        <f>IF(R14="","",R14)</f>
        <v>4</v>
      </c>
      <c r="O20" s="59">
        <f>IF(T17="","",T17)</f>
        <v>4</v>
      </c>
      <c r="P20" s="62" t="s">
        <v>4</v>
      </c>
      <c r="Q20" s="61">
        <f>IF(R17="","",R17)</f>
        <v>2</v>
      </c>
      <c r="R20" s="121"/>
      <c r="S20" s="122"/>
      <c r="T20" s="123"/>
      <c r="U20" s="30">
        <v>6</v>
      </c>
      <c r="V20" s="10" t="s">
        <v>4</v>
      </c>
      <c r="W20" s="28">
        <v>0</v>
      </c>
      <c r="X20" s="53"/>
      <c r="Y20" s="11"/>
      <c r="Z20" s="12"/>
      <c r="AA20" s="12"/>
      <c r="AB20" s="11"/>
      <c r="AC20" s="40"/>
    </row>
    <row r="21" spans="2:29" ht="13.5">
      <c r="B21" s="119"/>
      <c r="C21" s="63"/>
      <c r="D21" s="64" t="str">
        <f>(IF(C22="","",IF(C22&gt;E22,"○","●")))</f>
        <v>●</v>
      </c>
      <c r="E21" s="65"/>
      <c r="F21" s="63"/>
      <c r="G21" s="64" t="str">
        <f>(IF(F22="","",IF(F22&gt;H22,"○","●")))</f>
        <v>○</v>
      </c>
      <c r="H21" s="65"/>
      <c r="I21" s="63"/>
      <c r="J21" s="64" t="str">
        <f>(IF(I22="","",IF(I22&gt;K22,"○","●")))</f>
        <v>●</v>
      </c>
      <c r="K21" s="65"/>
      <c r="L21" s="63"/>
      <c r="M21" s="64" t="str">
        <f>(IF(L22="","",IF(L22&gt;N22,"○","●")))</f>
        <v>●</v>
      </c>
      <c r="N21" s="65"/>
      <c r="O21" s="63"/>
      <c r="P21" s="64" t="str">
        <f>(IF(O22="","",IF(O22&gt;Q22,"○","●")))</f>
        <v>○</v>
      </c>
      <c r="Q21" s="65"/>
      <c r="R21" s="124"/>
      <c r="S21" s="125"/>
      <c r="T21" s="126"/>
      <c r="U21" s="17"/>
      <c r="V21" s="16" t="str">
        <f>(IF(U22="","",IF(U22&gt;W22,"○","●")))</f>
        <v>○</v>
      </c>
      <c r="W21" s="18"/>
      <c r="X21" s="54">
        <f>SUM(Y21:AA21)</f>
        <v>4.025</v>
      </c>
      <c r="Y21" s="19">
        <f>COUNTIF(C21:W21,"○")</f>
        <v>3</v>
      </c>
      <c r="Z21" s="20">
        <f>SUM(C22,F22,I22,L22,O22,R22,U22)/SUM(C22:W22)</f>
        <v>0.5</v>
      </c>
      <c r="AA21" s="20">
        <f>SUM(C20,F20,I20,L20,O20,R20,U20)/SUM(C20:W20)</f>
        <v>0.525</v>
      </c>
      <c r="AB21" s="79">
        <f>RANK(X21,$X$5:$X$25)</f>
        <v>4</v>
      </c>
      <c r="AC21" s="40"/>
    </row>
    <row r="22" spans="2:29" ht="13.5">
      <c r="B22" s="120"/>
      <c r="C22" s="66">
        <f>IF(T7="","",T7)</f>
        <v>1</v>
      </c>
      <c r="D22" s="69" t="s">
        <v>5</v>
      </c>
      <c r="E22" s="68">
        <f>IF(R7="","",R7)</f>
        <v>2</v>
      </c>
      <c r="F22" s="66">
        <f>IF(T10="","",T10)</f>
        <v>2</v>
      </c>
      <c r="G22" s="69" t="s">
        <v>5</v>
      </c>
      <c r="H22" s="68">
        <f>IF(R10="","",R10)</f>
        <v>1</v>
      </c>
      <c r="I22" s="66">
        <f>IF(T13="","",T13)</f>
        <v>0</v>
      </c>
      <c r="J22" s="69" t="s">
        <v>5</v>
      </c>
      <c r="K22" s="68">
        <f>IF(R13="","",R13)</f>
        <v>3</v>
      </c>
      <c r="L22" s="66">
        <f>IF(T16="","",T16)</f>
        <v>1</v>
      </c>
      <c r="M22" s="69" t="s">
        <v>5</v>
      </c>
      <c r="N22" s="68">
        <f>IF(R16="","",R16)</f>
        <v>2</v>
      </c>
      <c r="O22" s="66">
        <f>IF(T19="","",T19)</f>
        <v>2</v>
      </c>
      <c r="P22" s="69" t="s">
        <v>5</v>
      </c>
      <c r="Q22" s="68">
        <f>IF(R19="","",R19)</f>
        <v>1</v>
      </c>
      <c r="R22" s="127"/>
      <c r="S22" s="128"/>
      <c r="T22" s="129"/>
      <c r="U22" s="31">
        <v>3</v>
      </c>
      <c r="V22" s="24" t="s">
        <v>5</v>
      </c>
      <c r="W22" s="29">
        <v>0</v>
      </c>
      <c r="X22" s="51"/>
      <c r="Y22" s="25"/>
      <c r="Z22" s="26"/>
      <c r="AA22" s="27"/>
      <c r="AB22" s="25"/>
      <c r="AC22" s="40"/>
    </row>
    <row r="23" spans="2:29" ht="13.5">
      <c r="B23" s="115" t="str">
        <f>+U4</f>
        <v>復活がまんずヨ！</v>
      </c>
      <c r="C23" s="59">
        <f>IF(W5="","",W5)</f>
        <v>2</v>
      </c>
      <c r="D23" s="62" t="s">
        <v>4</v>
      </c>
      <c r="E23" s="61">
        <f>IF(U5="","",U5)</f>
        <v>5</v>
      </c>
      <c r="F23" s="59">
        <f>IF(W8="","",W8)</f>
        <v>1</v>
      </c>
      <c r="G23" s="60" t="s">
        <v>5</v>
      </c>
      <c r="H23" s="61">
        <f>IF(U8="","",U8)</f>
        <v>6</v>
      </c>
      <c r="I23" s="59">
        <f>IF(W11="","",W11)</f>
        <v>2</v>
      </c>
      <c r="J23" s="60" t="s">
        <v>5</v>
      </c>
      <c r="K23" s="61">
        <f>IF(U11="","",U11)</f>
        <v>6</v>
      </c>
      <c r="L23" s="59">
        <f>IF(W14="","",W14)</f>
        <v>0</v>
      </c>
      <c r="M23" s="60" t="s">
        <v>5</v>
      </c>
      <c r="N23" s="61">
        <f>IF(U14="","",U14)</f>
        <v>6</v>
      </c>
      <c r="O23" s="59">
        <f>IF(W17="","",W17)</f>
        <v>3</v>
      </c>
      <c r="P23" s="60" t="s">
        <v>5</v>
      </c>
      <c r="Q23" s="61">
        <f>IF(U17="","",U17)</f>
        <v>5</v>
      </c>
      <c r="R23" s="59">
        <f>IF(W20="","",W20)</f>
        <v>0</v>
      </c>
      <c r="S23" s="62" t="s">
        <v>4</v>
      </c>
      <c r="T23" s="61">
        <f>IF(U20="","",U20)</f>
        <v>6</v>
      </c>
      <c r="U23" s="7"/>
      <c r="V23" s="8"/>
      <c r="W23" s="9"/>
      <c r="X23" s="53"/>
      <c r="Y23" s="11"/>
      <c r="Z23" s="12"/>
      <c r="AA23" s="12"/>
      <c r="AB23" s="11"/>
      <c r="AC23" s="40"/>
    </row>
    <row r="24" spans="2:29" ht="13.5">
      <c r="B24" s="116"/>
      <c r="C24" s="63"/>
      <c r="D24" s="64" t="str">
        <f>(IF(C25="","",IF(C25&gt;E25,"○","●")))</f>
        <v>●</v>
      </c>
      <c r="E24" s="65"/>
      <c r="F24" s="63"/>
      <c r="G24" s="64" t="str">
        <f>(IF(F25="","",IF(F25&gt;H25,"○","●")))</f>
        <v>●</v>
      </c>
      <c r="H24" s="65"/>
      <c r="I24" s="63"/>
      <c r="J24" s="64" t="str">
        <f>(IF(I25="","",IF(I25&gt;K25,"○","●")))</f>
        <v>●</v>
      </c>
      <c r="K24" s="65"/>
      <c r="L24" s="63"/>
      <c r="M24" s="64" t="str">
        <f>(IF(L25="","",IF(L25&gt;N25,"○","●")))</f>
        <v>●</v>
      </c>
      <c r="N24" s="65"/>
      <c r="O24" s="63"/>
      <c r="P24" s="64" t="str">
        <f>(IF(O25="","",IF(O25&gt;Q25,"○","●")))</f>
        <v>●</v>
      </c>
      <c r="Q24" s="65"/>
      <c r="R24" s="63"/>
      <c r="S24" s="64" t="str">
        <f>(IF(R25="","",IF(R25&gt;T25,"○","●")))</f>
        <v>●</v>
      </c>
      <c r="T24" s="65"/>
      <c r="U24" s="13"/>
      <c r="V24" s="14"/>
      <c r="W24" s="15"/>
      <c r="X24" s="54">
        <f>SUM(Y24:AA24)</f>
        <v>0.30158730158730157</v>
      </c>
      <c r="Y24" s="19">
        <f>COUNTIF(C24:W24,"○")</f>
        <v>0</v>
      </c>
      <c r="Z24" s="20">
        <f>SUM(C25,F25,I25,L25,O25,R25,U25)/SUM(C25:W25)</f>
        <v>0.1111111111111111</v>
      </c>
      <c r="AA24" s="20">
        <f>SUM(C23,F23,I23,L23,O23,R23,U23)/SUM(C23:W23)</f>
        <v>0.19047619047619047</v>
      </c>
      <c r="AB24" s="19">
        <f>RANK(X24,$X$5:$X$25)</f>
        <v>7</v>
      </c>
      <c r="AC24" s="40"/>
    </row>
    <row r="25" spans="2:29" ht="13.5">
      <c r="B25" s="117"/>
      <c r="C25" s="66">
        <f>IF(W7="","",W7)</f>
        <v>1</v>
      </c>
      <c r="D25" s="69" t="s">
        <v>5</v>
      </c>
      <c r="E25" s="68">
        <f>IF(U7="","",U7)</f>
        <v>2</v>
      </c>
      <c r="F25" s="66">
        <f>IF(W10="","",W10)</f>
        <v>0</v>
      </c>
      <c r="G25" s="69" t="s">
        <v>5</v>
      </c>
      <c r="H25" s="68">
        <f>IF(U10="","",U10)</f>
        <v>3</v>
      </c>
      <c r="I25" s="66">
        <f>IF(W13="","",W13)</f>
        <v>0</v>
      </c>
      <c r="J25" s="69" t="s">
        <v>5</v>
      </c>
      <c r="K25" s="68">
        <f>IF(U13="","",U13)</f>
        <v>3</v>
      </c>
      <c r="L25" s="66">
        <f>IF(W16="","",W16)</f>
        <v>0</v>
      </c>
      <c r="M25" s="69" t="s">
        <v>5</v>
      </c>
      <c r="N25" s="68">
        <f>IF(U16="","",U16)</f>
        <v>3</v>
      </c>
      <c r="O25" s="66">
        <f>IF(W19="","",W19)</f>
        <v>1</v>
      </c>
      <c r="P25" s="69" t="s">
        <v>5</v>
      </c>
      <c r="Q25" s="68">
        <f>IF(U19="","",U19)</f>
        <v>2</v>
      </c>
      <c r="R25" s="66">
        <f>IF(W22="","",W22)</f>
        <v>0</v>
      </c>
      <c r="S25" s="69" t="s">
        <v>5</v>
      </c>
      <c r="T25" s="68">
        <f>IF(U22="","",U22)</f>
        <v>3</v>
      </c>
      <c r="U25" s="21"/>
      <c r="V25" s="22"/>
      <c r="W25" s="23"/>
      <c r="X25" s="51"/>
      <c r="Y25" s="25"/>
      <c r="Z25" s="26"/>
      <c r="AA25" s="27"/>
      <c r="AB25" s="25"/>
      <c r="AC25" s="40"/>
    </row>
  </sheetData>
  <sheetProtection/>
  <mergeCells count="15">
    <mergeCell ref="B14:B16"/>
    <mergeCell ref="C4:E4"/>
    <mergeCell ref="F4:H4"/>
    <mergeCell ref="I4:K4"/>
    <mergeCell ref="U4:W4"/>
    <mergeCell ref="B5:B7"/>
    <mergeCell ref="B8:B10"/>
    <mergeCell ref="B11:B13"/>
    <mergeCell ref="L4:N4"/>
    <mergeCell ref="O4:Q4"/>
    <mergeCell ref="R4:T4"/>
    <mergeCell ref="B17:B19"/>
    <mergeCell ref="B20:B22"/>
    <mergeCell ref="R20:T22"/>
    <mergeCell ref="B23:B25"/>
  </mergeCells>
  <printOptions/>
  <pageMargins left="0" right="0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34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1" width="1.37890625" style="1" customWidth="1"/>
    <col min="2" max="2" width="7.50390625" style="1" customWidth="1"/>
    <col min="3" max="26" width="2.625" style="3" customWidth="1"/>
    <col min="27" max="27" width="0.6171875" style="3" customWidth="1"/>
    <col min="28" max="28" width="5.75390625" style="1" customWidth="1"/>
    <col min="29" max="29" width="8.00390625" style="1" customWidth="1"/>
    <col min="30" max="30" width="9.125" style="1" bestFit="1" customWidth="1"/>
    <col min="31" max="31" width="8.375" style="1" customWidth="1"/>
    <col min="32" max="34" width="9.00390625" style="1" customWidth="1"/>
    <col min="35" max="35" width="3.50390625" style="1" bestFit="1" customWidth="1"/>
    <col min="36" max="36" width="17.75390625" style="1" bestFit="1" customWidth="1"/>
    <col min="37" max="16384" width="9.00390625" style="1" customWidth="1"/>
  </cols>
  <sheetData>
    <row r="1" spans="2:29" ht="22.5" customHeigh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2:29" ht="17.25" customHeight="1">
      <c r="B2" s="34"/>
      <c r="C2" s="34"/>
      <c r="D2" s="34"/>
      <c r="E2" s="34"/>
      <c r="F2" s="34"/>
      <c r="G2" s="34"/>
      <c r="H2" s="34"/>
      <c r="I2" s="34"/>
      <c r="J2" s="34"/>
      <c r="K2" s="39" t="s">
        <v>21</v>
      </c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2:30" ht="17.25">
      <c r="B3" s="2" t="s">
        <v>10</v>
      </c>
      <c r="D3" s="40">
        <v>1</v>
      </c>
      <c r="E3" s="41"/>
      <c r="F3" s="41"/>
      <c r="G3" s="41">
        <v>2</v>
      </c>
      <c r="H3" s="41"/>
      <c r="I3" s="41"/>
      <c r="J3" s="41">
        <v>3</v>
      </c>
      <c r="K3" s="41"/>
      <c r="L3" s="41"/>
      <c r="M3" s="41">
        <v>4</v>
      </c>
      <c r="N3" s="41"/>
      <c r="O3" s="41"/>
      <c r="P3" s="41">
        <v>5</v>
      </c>
      <c r="Q3" s="41"/>
      <c r="R3" s="41"/>
      <c r="S3" s="41">
        <v>6</v>
      </c>
      <c r="T3" s="41"/>
      <c r="U3" s="41"/>
      <c r="V3" s="41">
        <v>7</v>
      </c>
      <c r="W3" s="41"/>
      <c r="X3" s="41"/>
      <c r="Y3" s="41">
        <v>8</v>
      </c>
      <c r="Z3" s="41"/>
      <c r="AA3" s="41"/>
      <c r="AD3" s="33"/>
    </row>
    <row r="4" spans="2:36" ht="37.5" customHeight="1">
      <c r="B4" s="4"/>
      <c r="C4" s="130" t="str">
        <f>VLOOKUP(D3,$AI$5:$AJ$16,2,0)</f>
        <v>松皆塾</v>
      </c>
      <c r="D4" s="131"/>
      <c r="E4" s="132"/>
      <c r="F4" s="130" t="str">
        <f>VLOOKUP(G3,$AI$5:$AJ$16,2,0)</f>
        <v>ＭＡＸ・０８</v>
      </c>
      <c r="G4" s="131"/>
      <c r="H4" s="132"/>
      <c r="I4" s="130" t="str">
        <f>VLOOKUP(J3,$AI$5:$AJ$16,2,0)</f>
        <v>ＳＵＭＣＯ＋α</v>
      </c>
      <c r="J4" s="131"/>
      <c r="K4" s="132"/>
      <c r="L4" s="130" t="str">
        <f>VLOOKUP(M3,$AI$5:$AJ$16,2,0)</f>
        <v>ルネサスばどA</v>
      </c>
      <c r="M4" s="131"/>
      <c r="N4" s="132"/>
      <c r="O4" s="130" t="str">
        <f>VLOOKUP(P3,$AI$5:$AJ$16,2,0)</f>
        <v>東部クラブ</v>
      </c>
      <c r="P4" s="131"/>
      <c r="Q4" s="132"/>
      <c r="R4" s="130" t="str">
        <f>VLOOKUP(S3,$AI$5:$AJ$16,2,0)</f>
        <v>古山　＆　BC</v>
      </c>
      <c r="S4" s="131"/>
      <c r="T4" s="132"/>
      <c r="U4" s="130" t="str">
        <f>VLOOKUP(V3,$AI$5:$AJ$16,2,0)</f>
        <v>南陽バド協Ａ</v>
      </c>
      <c r="V4" s="131"/>
      <c r="W4" s="132"/>
      <c r="X4" s="130" t="str">
        <f>VLOOKUP(Y3,$AI$5:$AJ$16,2,0)</f>
        <v>チームＯＭＯＮＯ</v>
      </c>
      <c r="Y4" s="131"/>
      <c r="Z4" s="131"/>
      <c r="AA4" s="52"/>
      <c r="AB4" s="6" t="s">
        <v>0</v>
      </c>
      <c r="AC4" s="32" t="s">
        <v>1</v>
      </c>
      <c r="AD4" s="6" t="s">
        <v>3</v>
      </c>
      <c r="AE4" s="5" t="s">
        <v>2</v>
      </c>
      <c r="AI4"/>
      <c r="AJ4"/>
    </row>
    <row r="5" spans="2:36" ht="13.5" customHeight="1">
      <c r="B5" s="115" t="str">
        <f>+C4</f>
        <v>松皆塾</v>
      </c>
      <c r="C5" s="42"/>
      <c r="D5" s="43"/>
      <c r="E5" s="44"/>
      <c r="F5" s="30">
        <v>4</v>
      </c>
      <c r="G5" s="10" t="s">
        <v>4</v>
      </c>
      <c r="H5" s="28">
        <v>3</v>
      </c>
      <c r="I5" s="30">
        <v>6</v>
      </c>
      <c r="J5" s="10" t="s">
        <v>4</v>
      </c>
      <c r="K5" s="28">
        <v>2</v>
      </c>
      <c r="L5" s="30">
        <v>6</v>
      </c>
      <c r="M5" s="10" t="s">
        <v>4</v>
      </c>
      <c r="N5" s="28">
        <v>1</v>
      </c>
      <c r="O5" s="30">
        <v>5</v>
      </c>
      <c r="P5" s="10" t="s">
        <v>4</v>
      </c>
      <c r="Q5" s="28">
        <v>3</v>
      </c>
      <c r="R5" s="30">
        <v>6</v>
      </c>
      <c r="S5" s="10" t="s">
        <v>4</v>
      </c>
      <c r="T5" s="28">
        <v>1</v>
      </c>
      <c r="U5" s="30">
        <v>6</v>
      </c>
      <c r="V5" s="10" t="s">
        <v>4</v>
      </c>
      <c r="W5" s="28">
        <v>1</v>
      </c>
      <c r="X5" s="30">
        <v>6</v>
      </c>
      <c r="Y5" s="10" t="s">
        <v>4</v>
      </c>
      <c r="Z5" s="28">
        <v>0</v>
      </c>
      <c r="AA5" s="53"/>
      <c r="AB5" s="11"/>
      <c r="AC5" s="12"/>
      <c r="AD5" s="12"/>
      <c r="AE5" s="11"/>
      <c r="AI5">
        <v>1</v>
      </c>
      <c r="AJ5" s="38" t="s">
        <v>6</v>
      </c>
    </row>
    <row r="6" spans="2:36" ht="14.25">
      <c r="B6" s="116"/>
      <c r="C6" s="45"/>
      <c r="D6" s="46"/>
      <c r="E6" s="47"/>
      <c r="F6" s="17"/>
      <c r="G6" s="16" t="str">
        <f>(IF(F7="","",IF(F7&gt;H7,"○","●")))</f>
        <v>○</v>
      </c>
      <c r="H6" s="18"/>
      <c r="I6" s="17"/>
      <c r="J6" s="16" t="str">
        <f>(IF(I7="","",IF(I7&gt;K7,"○","●")))</f>
        <v>○</v>
      </c>
      <c r="K6" s="18"/>
      <c r="L6" s="17"/>
      <c r="M6" s="16" t="str">
        <f>(IF(L7="","",IF(L7&gt;N7,"○","●")))</f>
        <v>○</v>
      </c>
      <c r="N6" s="18"/>
      <c r="O6" s="17"/>
      <c r="P6" s="16" t="str">
        <f>(IF(O7="","",IF(O7&gt;Q7,"○","●")))</f>
        <v>○</v>
      </c>
      <c r="Q6" s="18"/>
      <c r="R6" s="17"/>
      <c r="S6" s="16" t="str">
        <f>(IF(R7="","",IF(R7&gt;T7,"○","●")))</f>
        <v>○</v>
      </c>
      <c r="T6" s="18"/>
      <c r="U6" s="17"/>
      <c r="V6" s="16" t="str">
        <f>(IF(U7="","",IF(U7&gt;W7,"○","●")))</f>
        <v>○</v>
      </c>
      <c r="W6" s="18"/>
      <c r="X6" s="17"/>
      <c r="Y6" s="16" t="str">
        <f>(IF(X7="","",IF(X7&gt;Z7,"○","●")))</f>
        <v>○</v>
      </c>
      <c r="Z6" s="18"/>
      <c r="AA6" s="54">
        <f>SUM(AB6:AD6)</f>
        <v>8.684761904761904</v>
      </c>
      <c r="AB6" s="19">
        <f>COUNTIF(C6:Z6,"○")</f>
        <v>7</v>
      </c>
      <c r="AC6" s="20">
        <f>SUM(C7,F7,I7,L7,O7,R7,U7,X7)/SUM(C7:Z7)</f>
        <v>0.9047619047619048</v>
      </c>
      <c r="AD6" s="20">
        <f>SUM(C5,F5,I5,L5,O5,R5,U5,X5)/SUM(C5:Z5)</f>
        <v>0.78</v>
      </c>
      <c r="AE6" s="106">
        <f>RANK(AA6,$AA$5:$AA$28)</f>
        <v>1</v>
      </c>
      <c r="AI6">
        <v>2</v>
      </c>
      <c r="AJ6" s="38" t="s">
        <v>49</v>
      </c>
    </row>
    <row r="7" spans="2:36" ht="14.25">
      <c r="B7" s="117"/>
      <c r="C7" s="48"/>
      <c r="D7" s="49"/>
      <c r="E7" s="50"/>
      <c r="F7" s="31">
        <v>2</v>
      </c>
      <c r="G7" s="24" t="s">
        <v>5</v>
      </c>
      <c r="H7" s="29">
        <v>1</v>
      </c>
      <c r="I7" s="31">
        <v>3</v>
      </c>
      <c r="J7" s="24" t="s">
        <v>5</v>
      </c>
      <c r="K7" s="29">
        <v>0</v>
      </c>
      <c r="L7" s="31">
        <v>3</v>
      </c>
      <c r="M7" s="24" t="s">
        <v>5</v>
      </c>
      <c r="N7" s="29">
        <v>0</v>
      </c>
      <c r="O7" s="31">
        <v>2</v>
      </c>
      <c r="P7" s="24" t="s">
        <v>5</v>
      </c>
      <c r="Q7" s="29">
        <v>1</v>
      </c>
      <c r="R7" s="31">
        <v>3</v>
      </c>
      <c r="S7" s="24" t="s">
        <v>5</v>
      </c>
      <c r="T7" s="29">
        <v>0</v>
      </c>
      <c r="U7" s="31">
        <v>3</v>
      </c>
      <c r="V7" s="24" t="s">
        <v>5</v>
      </c>
      <c r="W7" s="29">
        <v>0</v>
      </c>
      <c r="X7" s="31">
        <v>3</v>
      </c>
      <c r="Y7" s="24" t="s">
        <v>5</v>
      </c>
      <c r="Z7" s="29">
        <v>0</v>
      </c>
      <c r="AA7" s="51"/>
      <c r="AB7" s="25"/>
      <c r="AC7" s="26"/>
      <c r="AD7" s="27"/>
      <c r="AE7" s="25"/>
      <c r="AF7" s="40"/>
      <c r="AI7">
        <v>3</v>
      </c>
      <c r="AJ7" s="38" t="s">
        <v>51</v>
      </c>
    </row>
    <row r="8" spans="2:36" ht="13.5" customHeight="1">
      <c r="B8" s="133" t="str">
        <f>+F4</f>
        <v>ＭＡＸ・０８</v>
      </c>
      <c r="C8" s="70">
        <f>IF(H5="","",H5)</f>
        <v>3</v>
      </c>
      <c r="D8" s="62" t="s">
        <v>4</v>
      </c>
      <c r="E8" s="61">
        <f>IF(F5="","",F5)</f>
        <v>4</v>
      </c>
      <c r="F8" s="7"/>
      <c r="G8" s="8"/>
      <c r="H8" s="9"/>
      <c r="I8" s="30">
        <v>4</v>
      </c>
      <c r="J8" s="10" t="s">
        <v>4</v>
      </c>
      <c r="K8" s="28">
        <v>2</v>
      </c>
      <c r="L8" s="30">
        <v>2</v>
      </c>
      <c r="M8" s="10" t="s">
        <v>4</v>
      </c>
      <c r="N8" s="28">
        <v>6</v>
      </c>
      <c r="O8" s="30">
        <v>5</v>
      </c>
      <c r="P8" s="10" t="s">
        <v>4</v>
      </c>
      <c r="Q8" s="28">
        <v>2</v>
      </c>
      <c r="R8" s="30">
        <v>6</v>
      </c>
      <c r="S8" s="10" t="s">
        <v>4</v>
      </c>
      <c r="T8" s="28">
        <v>2</v>
      </c>
      <c r="U8" s="30">
        <v>5</v>
      </c>
      <c r="V8" s="10" t="s">
        <v>4</v>
      </c>
      <c r="W8" s="28">
        <v>3</v>
      </c>
      <c r="X8" s="30">
        <v>6</v>
      </c>
      <c r="Y8" s="10" t="s">
        <v>4</v>
      </c>
      <c r="Z8" s="28">
        <v>1</v>
      </c>
      <c r="AA8" s="53"/>
      <c r="AB8" s="11"/>
      <c r="AC8" s="12"/>
      <c r="AD8" s="12"/>
      <c r="AE8" s="11"/>
      <c r="AF8" s="40"/>
      <c r="AI8">
        <v>4</v>
      </c>
      <c r="AJ8" s="38" t="s">
        <v>48</v>
      </c>
    </row>
    <row r="9" spans="2:36" ht="14.25">
      <c r="B9" s="134"/>
      <c r="C9" s="63"/>
      <c r="D9" s="64" t="str">
        <f>(IF(C10="","",IF(C10&gt;E10,"○","●")))</f>
        <v>●</v>
      </c>
      <c r="E9" s="65"/>
      <c r="F9" s="13"/>
      <c r="G9" s="14"/>
      <c r="H9" s="15"/>
      <c r="I9" s="17"/>
      <c r="J9" s="16" t="str">
        <f>(IF(I10="","",IF(I10&gt;K10,"○","●")))</f>
        <v>○</v>
      </c>
      <c r="K9" s="18"/>
      <c r="L9" s="17"/>
      <c r="M9" s="16" t="str">
        <f>(IF(L10="","",IF(L10&gt;N10,"○","●")))</f>
        <v>●</v>
      </c>
      <c r="N9" s="18"/>
      <c r="O9" s="17"/>
      <c r="P9" s="16" t="str">
        <f>(IF(O10="","",IF(O10&gt;Q10,"○","●")))</f>
        <v>○</v>
      </c>
      <c r="Q9" s="18"/>
      <c r="R9" s="17"/>
      <c r="S9" s="16" t="str">
        <f>(IF(R10="","",IF(R10&gt;T10,"○","●")))</f>
        <v>○</v>
      </c>
      <c r="T9" s="18"/>
      <c r="U9" s="17"/>
      <c r="V9" s="16" t="str">
        <f>(IF(U10="","",IF(U10&gt;W10,"○","●")))</f>
        <v>○</v>
      </c>
      <c r="W9" s="18"/>
      <c r="X9" s="17"/>
      <c r="Y9" s="16" t="str">
        <f>(IF(X10="","",IF(X10&gt;Z10,"○","●")))</f>
        <v>○</v>
      </c>
      <c r="Z9" s="18"/>
      <c r="AA9" s="54">
        <f>SUM(AB9:AD9)</f>
        <v>6.22689075630252</v>
      </c>
      <c r="AB9" s="19">
        <f>COUNTIF(C9:Z9,"○")</f>
        <v>5</v>
      </c>
      <c r="AC9" s="20">
        <f>SUM(C10,F10,I10,L10,O10,R10,U10,X10)/SUM(C10:Z10)</f>
        <v>0.6190476190476191</v>
      </c>
      <c r="AD9" s="20">
        <f>SUM(C8,F8,I8,L8,O8,R8,U8,X8)/SUM(C8:Z8)</f>
        <v>0.6078431372549019</v>
      </c>
      <c r="AE9" s="106">
        <f>RANK(AA9,$AA$5:$AA$28)</f>
        <v>3</v>
      </c>
      <c r="AF9" s="40"/>
      <c r="AI9">
        <v>5</v>
      </c>
      <c r="AJ9" s="58" t="s">
        <v>14</v>
      </c>
    </row>
    <row r="10" spans="2:36" ht="14.25">
      <c r="B10" s="135"/>
      <c r="C10" s="73">
        <f>IF(H7="","",H7)</f>
        <v>1</v>
      </c>
      <c r="D10" s="67" t="s">
        <v>5</v>
      </c>
      <c r="E10" s="68">
        <f>IF(F7="","",F7)</f>
        <v>2</v>
      </c>
      <c r="F10" s="21"/>
      <c r="G10" s="22"/>
      <c r="H10" s="23"/>
      <c r="I10" s="31">
        <v>2</v>
      </c>
      <c r="J10" s="24" t="s">
        <v>5</v>
      </c>
      <c r="K10" s="29">
        <v>1</v>
      </c>
      <c r="L10" s="31">
        <v>0</v>
      </c>
      <c r="M10" s="24" t="s">
        <v>5</v>
      </c>
      <c r="N10" s="29">
        <v>3</v>
      </c>
      <c r="O10" s="31">
        <v>2</v>
      </c>
      <c r="P10" s="24" t="s">
        <v>5</v>
      </c>
      <c r="Q10" s="29">
        <v>1</v>
      </c>
      <c r="R10" s="31">
        <v>3</v>
      </c>
      <c r="S10" s="24" t="s">
        <v>5</v>
      </c>
      <c r="T10" s="29">
        <v>0</v>
      </c>
      <c r="U10" s="31">
        <v>2</v>
      </c>
      <c r="V10" s="24" t="s">
        <v>5</v>
      </c>
      <c r="W10" s="29">
        <v>1</v>
      </c>
      <c r="X10" s="31">
        <v>3</v>
      </c>
      <c r="Y10" s="24" t="s">
        <v>5</v>
      </c>
      <c r="Z10" s="29">
        <v>0</v>
      </c>
      <c r="AA10" s="51"/>
      <c r="AB10" s="25"/>
      <c r="AC10" s="26"/>
      <c r="AD10" s="27"/>
      <c r="AE10" s="25"/>
      <c r="AF10" s="40"/>
      <c r="AI10">
        <v>6</v>
      </c>
      <c r="AJ10" s="38" t="s">
        <v>29</v>
      </c>
    </row>
    <row r="11" spans="2:36" ht="13.5" customHeight="1">
      <c r="B11" s="118" t="str">
        <f>+I4</f>
        <v>ＳＵＭＣＯ＋α</v>
      </c>
      <c r="C11" s="59">
        <f>IF(K5="","",K5)</f>
        <v>2</v>
      </c>
      <c r="D11" s="60" t="s">
        <v>4</v>
      </c>
      <c r="E11" s="61">
        <f>IF(I5="","",I5)</f>
        <v>6</v>
      </c>
      <c r="F11" s="59">
        <f>IF(K8="","",K8)</f>
        <v>2</v>
      </c>
      <c r="G11" s="62" t="s">
        <v>4</v>
      </c>
      <c r="H11" s="61">
        <f>IF(I8="","",I8)</f>
        <v>4</v>
      </c>
      <c r="I11" s="7"/>
      <c r="J11" s="8"/>
      <c r="K11" s="9"/>
      <c r="L11" s="30">
        <v>4</v>
      </c>
      <c r="M11" s="10" t="s">
        <v>4</v>
      </c>
      <c r="N11" s="28">
        <v>3</v>
      </c>
      <c r="O11" s="30">
        <v>6</v>
      </c>
      <c r="P11" s="10" t="s">
        <v>4</v>
      </c>
      <c r="Q11" s="28">
        <v>0</v>
      </c>
      <c r="R11" s="30">
        <v>5</v>
      </c>
      <c r="S11" s="10" t="s">
        <v>4</v>
      </c>
      <c r="T11" s="28">
        <v>3</v>
      </c>
      <c r="U11" s="30">
        <v>5</v>
      </c>
      <c r="V11" s="10" t="s">
        <v>4</v>
      </c>
      <c r="W11" s="28">
        <v>2</v>
      </c>
      <c r="X11" s="30">
        <v>6</v>
      </c>
      <c r="Y11" s="10" t="s">
        <v>4</v>
      </c>
      <c r="Z11" s="28">
        <v>0</v>
      </c>
      <c r="AA11" s="53"/>
      <c r="AB11" s="11"/>
      <c r="AC11" s="12"/>
      <c r="AD11" s="12"/>
      <c r="AE11" s="11"/>
      <c r="AF11" s="40"/>
      <c r="AI11">
        <v>7</v>
      </c>
      <c r="AJ11" s="38" t="s">
        <v>13</v>
      </c>
    </row>
    <row r="12" spans="2:36" ht="14.25">
      <c r="B12" s="119"/>
      <c r="C12" s="63"/>
      <c r="D12" s="64" t="str">
        <f>(IF(C13="","",IF(C13&gt;E13,"○","●")))</f>
        <v>●</v>
      </c>
      <c r="E12" s="65"/>
      <c r="F12" s="63"/>
      <c r="G12" s="64" t="str">
        <f>(IF(F13="","",IF(F13&gt;H13,"○","●")))</f>
        <v>●</v>
      </c>
      <c r="H12" s="65"/>
      <c r="I12" s="13"/>
      <c r="J12" s="14"/>
      <c r="K12" s="15"/>
      <c r="L12" s="17"/>
      <c r="M12" s="16" t="str">
        <f>(IF(L13="","",IF(L13&gt;N13,"○","●")))</f>
        <v>○</v>
      </c>
      <c r="N12" s="18"/>
      <c r="O12" s="17"/>
      <c r="P12" s="16" t="str">
        <f>(IF(O13="","",IF(O13&gt;Q13,"○","●")))</f>
        <v>○</v>
      </c>
      <c r="Q12" s="18"/>
      <c r="R12" s="17"/>
      <c r="S12" s="16" t="str">
        <f>(IF(R13="","",IF(R13&gt;T13,"○","●")))</f>
        <v>○</v>
      </c>
      <c r="T12" s="18"/>
      <c r="U12" s="17"/>
      <c r="V12" s="16" t="str">
        <f>(IF(U13="","",IF(U13&gt;W13,"○","●")))</f>
        <v>○</v>
      </c>
      <c r="W12" s="18"/>
      <c r="X12" s="17"/>
      <c r="Y12" s="16" t="str">
        <f>(IF(X13="","",IF(X13&gt;Z13,"○","●")))</f>
        <v>○</v>
      </c>
      <c r="Z12" s="18"/>
      <c r="AA12" s="54">
        <f>SUM(AB12:AD12)</f>
        <v>6.244047619047619</v>
      </c>
      <c r="AB12" s="19">
        <f>COUNTIF(C12:Z12,"○")</f>
        <v>5</v>
      </c>
      <c r="AC12" s="20">
        <f>SUM(C13,F13,I13,L13,O13,R13,U13,X13)/SUM(C13:Z13)</f>
        <v>0.6190476190476191</v>
      </c>
      <c r="AD12" s="20">
        <f>SUM(C11,F11,I11,L11,O11,R11,U11,X11)/SUM(C11:Z11)</f>
        <v>0.625</v>
      </c>
      <c r="AE12" s="106">
        <f>RANK(AA12,$AA$5:$AA$28)</f>
        <v>2</v>
      </c>
      <c r="AF12" s="40"/>
      <c r="AI12">
        <v>8</v>
      </c>
      <c r="AJ12" s="38" t="s">
        <v>50</v>
      </c>
    </row>
    <row r="13" spans="2:36" ht="14.25">
      <c r="B13" s="120"/>
      <c r="C13" s="66">
        <f>IF(K7="","",K7)</f>
        <v>0</v>
      </c>
      <c r="D13" s="67" t="s">
        <v>5</v>
      </c>
      <c r="E13" s="68">
        <f>IF(I7="","",I7)</f>
        <v>3</v>
      </c>
      <c r="F13" s="66">
        <f>IF(K10="","",K10)</f>
        <v>1</v>
      </c>
      <c r="G13" s="67" t="s">
        <v>5</v>
      </c>
      <c r="H13" s="68">
        <f>IF(I10="","",I10)</f>
        <v>2</v>
      </c>
      <c r="I13" s="21"/>
      <c r="J13" s="22"/>
      <c r="K13" s="23"/>
      <c r="L13" s="31">
        <v>2</v>
      </c>
      <c r="M13" s="24" t="s">
        <v>5</v>
      </c>
      <c r="N13" s="29">
        <v>1</v>
      </c>
      <c r="O13" s="31">
        <v>3</v>
      </c>
      <c r="P13" s="24" t="s">
        <v>5</v>
      </c>
      <c r="Q13" s="29">
        <v>0</v>
      </c>
      <c r="R13" s="31">
        <v>2</v>
      </c>
      <c r="S13" s="24" t="s">
        <v>5</v>
      </c>
      <c r="T13" s="29">
        <v>1</v>
      </c>
      <c r="U13" s="31">
        <v>2</v>
      </c>
      <c r="V13" s="24" t="s">
        <v>5</v>
      </c>
      <c r="W13" s="29">
        <v>1</v>
      </c>
      <c r="X13" s="31">
        <v>3</v>
      </c>
      <c r="Y13" s="24" t="s">
        <v>5</v>
      </c>
      <c r="Z13" s="29">
        <v>0</v>
      </c>
      <c r="AA13" s="51"/>
      <c r="AB13" s="25"/>
      <c r="AC13" s="26"/>
      <c r="AD13" s="27"/>
      <c r="AE13" s="25"/>
      <c r="AF13" s="40"/>
      <c r="AI13">
        <v>9</v>
      </c>
      <c r="AJ13" s="38"/>
    </row>
    <row r="14" spans="2:36" ht="13.5" customHeight="1">
      <c r="B14" s="115" t="str">
        <f>+L4</f>
        <v>ルネサスばどA</v>
      </c>
      <c r="C14" s="59">
        <f>IF(N5="","",N5)</f>
        <v>1</v>
      </c>
      <c r="D14" s="60" t="s">
        <v>4</v>
      </c>
      <c r="E14" s="61">
        <f>IF(L5="","",L5)</f>
        <v>6</v>
      </c>
      <c r="F14" s="59">
        <f>IF(N8="","",N8)</f>
        <v>6</v>
      </c>
      <c r="G14" s="60" t="s">
        <v>4</v>
      </c>
      <c r="H14" s="61">
        <f>IF(L8="","",L8)</f>
        <v>2</v>
      </c>
      <c r="I14" s="59">
        <f>IF(N11="","",N11)</f>
        <v>3</v>
      </c>
      <c r="J14" s="62" t="s">
        <v>4</v>
      </c>
      <c r="K14" s="61">
        <f>IF(L11="","",L11)</f>
        <v>4</v>
      </c>
      <c r="L14" s="7"/>
      <c r="M14" s="8"/>
      <c r="N14" s="9"/>
      <c r="O14" s="30">
        <v>3</v>
      </c>
      <c r="P14" s="10" t="s">
        <v>4</v>
      </c>
      <c r="Q14" s="28">
        <v>4</v>
      </c>
      <c r="R14" s="30">
        <v>6</v>
      </c>
      <c r="S14" s="10" t="s">
        <v>4</v>
      </c>
      <c r="T14" s="28">
        <v>1</v>
      </c>
      <c r="U14" s="30">
        <v>4</v>
      </c>
      <c r="V14" s="10" t="s">
        <v>4</v>
      </c>
      <c r="W14" s="28">
        <v>3</v>
      </c>
      <c r="X14" s="30">
        <v>6</v>
      </c>
      <c r="Y14" s="10" t="s">
        <v>4</v>
      </c>
      <c r="Z14" s="28">
        <v>1</v>
      </c>
      <c r="AA14" s="53"/>
      <c r="AB14" s="11"/>
      <c r="AC14" s="12"/>
      <c r="AD14" s="12"/>
      <c r="AE14" s="11"/>
      <c r="AF14" s="40"/>
      <c r="AI14">
        <v>10</v>
      </c>
      <c r="AJ14"/>
    </row>
    <row r="15" spans="2:36" ht="13.5">
      <c r="B15" s="116"/>
      <c r="C15" s="63"/>
      <c r="D15" s="64" t="str">
        <f>(IF(C16="","",IF(C16&gt;E16,"○","●")))</f>
        <v>●</v>
      </c>
      <c r="E15" s="65"/>
      <c r="F15" s="63"/>
      <c r="G15" s="64" t="str">
        <f>(IF(F16="","",IF(F16&gt;H16,"○","●")))</f>
        <v>○</v>
      </c>
      <c r="H15" s="65"/>
      <c r="I15" s="63"/>
      <c r="J15" s="64" t="str">
        <f>(IF(I16="","",IF(I16&gt;K16,"○","●")))</f>
        <v>●</v>
      </c>
      <c r="K15" s="65"/>
      <c r="L15" s="13"/>
      <c r="M15" s="14"/>
      <c r="N15" s="15"/>
      <c r="O15" s="17"/>
      <c r="P15" s="16" t="str">
        <f>(IF(O16="","",IF(O16&gt;Q16,"○","●")))</f>
        <v>●</v>
      </c>
      <c r="Q15" s="18"/>
      <c r="R15" s="17"/>
      <c r="S15" s="16" t="str">
        <f>(IF(R16="","",IF(R16&gt;T16,"○","●")))</f>
        <v>○</v>
      </c>
      <c r="T15" s="18"/>
      <c r="U15" s="17"/>
      <c r="V15" s="16" t="str">
        <f>(IF(U16="","",IF(U16&gt;W16,"○","●")))</f>
        <v>○</v>
      </c>
      <c r="W15" s="18"/>
      <c r="X15" s="17"/>
      <c r="Y15" s="16" t="str">
        <f>(IF(X16="","",IF(X16&gt;Z16,"○","●")))</f>
        <v>○</v>
      </c>
      <c r="Z15" s="18"/>
      <c r="AA15" s="54">
        <f>SUM(AB15:AD15)</f>
        <v>5.199047619047619</v>
      </c>
      <c r="AB15" s="19">
        <f>COUNTIF(C15:Z15,"○")</f>
        <v>4</v>
      </c>
      <c r="AC15" s="20">
        <f>SUM(C16,F16,I16,L16,O16,R16,U16,X16)/SUM(C16:Z16)</f>
        <v>0.6190476190476191</v>
      </c>
      <c r="AD15" s="20">
        <f>SUM(C14,F14,I14,L14,O14,R14,U14,X14)/SUM(C14:Z14)</f>
        <v>0.58</v>
      </c>
      <c r="AE15" s="19">
        <f>RANK(AA15,$AA$5:$AA$28)</f>
        <v>4</v>
      </c>
      <c r="AF15" s="40"/>
      <c r="AI15">
        <v>11</v>
      </c>
      <c r="AJ15"/>
    </row>
    <row r="16" spans="2:32" ht="13.5">
      <c r="B16" s="117"/>
      <c r="C16" s="66">
        <f>IF(N7="","",N7)</f>
        <v>0</v>
      </c>
      <c r="D16" s="69" t="s">
        <v>5</v>
      </c>
      <c r="E16" s="68">
        <f>IF(L7="","",L7)</f>
        <v>3</v>
      </c>
      <c r="F16" s="66">
        <f>IF(N10="","",N10)</f>
        <v>3</v>
      </c>
      <c r="G16" s="69" t="s">
        <v>5</v>
      </c>
      <c r="H16" s="68">
        <f>IF(L10="","",L10)</f>
        <v>0</v>
      </c>
      <c r="I16" s="66">
        <f>IF(N13="","",N13)</f>
        <v>1</v>
      </c>
      <c r="J16" s="69" t="s">
        <v>5</v>
      </c>
      <c r="K16" s="68">
        <f>IF(L13="","",L13)</f>
        <v>2</v>
      </c>
      <c r="L16" s="21"/>
      <c r="M16" s="22"/>
      <c r="N16" s="23"/>
      <c r="O16" s="31">
        <v>1</v>
      </c>
      <c r="P16" s="24" t="s">
        <v>5</v>
      </c>
      <c r="Q16" s="29">
        <v>2</v>
      </c>
      <c r="R16" s="31">
        <v>3</v>
      </c>
      <c r="S16" s="24" t="s">
        <v>5</v>
      </c>
      <c r="T16" s="29">
        <v>0</v>
      </c>
      <c r="U16" s="31">
        <v>2</v>
      </c>
      <c r="V16" s="24" t="s">
        <v>5</v>
      </c>
      <c r="W16" s="29">
        <v>1</v>
      </c>
      <c r="X16" s="31">
        <v>3</v>
      </c>
      <c r="Y16" s="24" t="s">
        <v>5</v>
      </c>
      <c r="Z16" s="29">
        <v>0</v>
      </c>
      <c r="AA16" s="51"/>
      <c r="AB16" s="25"/>
      <c r="AC16" s="26"/>
      <c r="AD16" s="27"/>
      <c r="AE16" s="25"/>
      <c r="AF16" s="40"/>
    </row>
    <row r="17" spans="2:32" ht="13.5" customHeight="1">
      <c r="B17" s="115" t="str">
        <f>+O4</f>
        <v>東部クラブ</v>
      </c>
      <c r="C17" s="59">
        <f>IF(Q5="","",Q5)</f>
        <v>3</v>
      </c>
      <c r="D17" s="62" t="s">
        <v>4</v>
      </c>
      <c r="E17" s="61">
        <f>IF(O5="","",O5)</f>
        <v>5</v>
      </c>
      <c r="F17" s="59">
        <f>IF(Q8="","",Q8)</f>
        <v>2</v>
      </c>
      <c r="G17" s="62" t="s">
        <v>4</v>
      </c>
      <c r="H17" s="61">
        <f>IF(O8="","",O8)</f>
        <v>5</v>
      </c>
      <c r="I17" s="59">
        <f>IF(Q11="","",Q11)</f>
        <v>0</v>
      </c>
      <c r="J17" s="60" t="s">
        <v>5</v>
      </c>
      <c r="K17" s="61">
        <f>IF(O11="","",O11)</f>
        <v>6</v>
      </c>
      <c r="L17" s="59">
        <f>IF(Q14="","",Q14)</f>
        <v>4</v>
      </c>
      <c r="M17" s="62" t="s">
        <v>4</v>
      </c>
      <c r="N17" s="61">
        <f>IF(O14="","",O14)</f>
        <v>3</v>
      </c>
      <c r="O17" s="7"/>
      <c r="P17" s="8"/>
      <c r="Q17" s="9"/>
      <c r="R17" s="30">
        <v>4</v>
      </c>
      <c r="S17" s="10" t="s">
        <v>4</v>
      </c>
      <c r="T17" s="28">
        <v>3</v>
      </c>
      <c r="U17" s="30">
        <v>4</v>
      </c>
      <c r="V17" s="10" t="s">
        <v>4</v>
      </c>
      <c r="W17" s="28">
        <v>2</v>
      </c>
      <c r="X17" s="30">
        <v>4</v>
      </c>
      <c r="Y17" s="10" t="s">
        <v>4</v>
      </c>
      <c r="Z17" s="28">
        <v>2</v>
      </c>
      <c r="AA17" s="53"/>
      <c r="AB17" s="11"/>
      <c r="AC17" s="12"/>
      <c r="AD17" s="12"/>
      <c r="AE17" s="11"/>
      <c r="AF17" s="40"/>
    </row>
    <row r="18" spans="2:32" ht="13.5">
      <c r="B18" s="116"/>
      <c r="C18" s="63"/>
      <c r="D18" s="64" t="str">
        <f>(IF(C19="","",IF(C19&gt;E19,"○","●")))</f>
        <v>●</v>
      </c>
      <c r="E18" s="65"/>
      <c r="F18" s="63"/>
      <c r="G18" s="64" t="str">
        <f>(IF(F19="","",IF(F19&gt;H19,"○","●")))</f>
        <v>●</v>
      </c>
      <c r="H18" s="65"/>
      <c r="I18" s="63"/>
      <c r="J18" s="64" t="str">
        <f>(IF(I19="","",IF(I19&gt;K19,"○","●")))</f>
        <v>●</v>
      </c>
      <c r="K18" s="65"/>
      <c r="L18" s="63"/>
      <c r="M18" s="64" t="str">
        <f>(IF(L19="","",IF(L19&gt;N19,"○","●")))</f>
        <v>○</v>
      </c>
      <c r="N18" s="65"/>
      <c r="O18" s="13"/>
      <c r="P18" s="14"/>
      <c r="Q18" s="15"/>
      <c r="R18" s="17"/>
      <c r="S18" s="16" t="str">
        <f>(IF(R19="","",IF(R19&gt;T19,"○","●")))</f>
        <v>○</v>
      </c>
      <c r="T18" s="18"/>
      <c r="U18" s="17"/>
      <c r="V18" s="16" t="str">
        <f>(IF(U19="","",IF(U19&gt;W19,"○","●")))</f>
        <v>○</v>
      </c>
      <c r="W18" s="18"/>
      <c r="X18" s="17"/>
      <c r="Y18" s="16" t="str">
        <f>(IF(X19="","",IF(X19&gt;Z19,"○","●")))</f>
        <v>○</v>
      </c>
      <c r="Z18" s="18"/>
      <c r="AA18" s="54">
        <f>SUM(AB18:AD18)</f>
        <v>4.922998986828774</v>
      </c>
      <c r="AB18" s="19">
        <f>COUNTIF(C18:Z18,"○")</f>
        <v>4</v>
      </c>
      <c r="AC18" s="20">
        <f>SUM(C19,F19,I19,L19,O19,R19,U19,X19)/SUM(C19:Z19)</f>
        <v>0.47619047619047616</v>
      </c>
      <c r="AD18" s="20">
        <f>SUM(C17,F17,I17,L17,O17,R17,U17,X17)/SUM(C17:Z17)</f>
        <v>0.44680851063829785</v>
      </c>
      <c r="AE18" s="19">
        <f>RANK(AA18,$AA$5:$AA$28)</f>
        <v>5</v>
      </c>
      <c r="AF18" s="40"/>
    </row>
    <row r="19" spans="2:32" ht="13.5">
      <c r="B19" s="117"/>
      <c r="C19" s="66">
        <f>IF(Q7="","",Q7)</f>
        <v>1</v>
      </c>
      <c r="D19" s="69" t="s">
        <v>5</v>
      </c>
      <c r="E19" s="68">
        <f>IF(O7="","",O7)</f>
        <v>2</v>
      </c>
      <c r="F19" s="66">
        <f>IF(Q10="","",Q10)</f>
        <v>1</v>
      </c>
      <c r="G19" s="69" t="s">
        <v>5</v>
      </c>
      <c r="H19" s="68">
        <f>IF(O10="","",O10)</f>
        <v>2</v>
      </c>
      <c r="I19" s="66">
        <f>IF(Q13="","",Q13)</f>
        <v>0</v>
      </c>
      <c r="J19" s="69" t="s">
        <v>5</v>
      </c>
      <c r="K19" s="68">
        <f>IF(O13="","",O13)</f>
        <v>3</v>
      </c>
      <c r="L19" s="66">
        <f>IF(Q16="","",Q16)</f>
        <v>2</v>
      </c>
      <c r="M19" s="69" t="s">
        <v>5</v>
      </c>
      <c r="N19" s="68">
        <f>IF(O16="","",O16)</f>
        <v>1</v>
      </c>
      <c r="O19" s="21"/>
      <c r="P19" s="22"/>
      <c r="Q19" s="23"/>
      <c r="R19" s="31">
        <v>2</v>
      </c>
      <c r="S19" s="24" t="s">
        <v>5</v>
      </c>
      <c r="T19" s="29">
        <v>1</v>
      </c>
      <c r="U19" s="31">
        <v>2</v>
      </c>
      <c r="V19" s="24" t="s">
        <v>5</v>
      </c>
      <c r="W19" s="29">
        <v>1</v>
      </c>
      <c r="X19" s="31">
        <v>2</v>
      </c>
      <c r="Y19" s="24" t="s">
        <v>5</v>
      </c>
      <c r="Z19" s="29">
        <v>1</v>
      </c>
      <c r="AA19" s="51"/>
      <c r="AB19" s="25"/>
      <c r="AC19" s="26"/>
      <c r="AD19" s="27"/>
      <c r="AE19" s="25"/>
      <c r="AF19" s="40"/>
    </row>
    <row r="20" spans="2:32" ht="13.5" customHeight="1">
      <c r="B20" s="118" t="str">
        <f>+R4</f>
        <v>古山　＆　BC</v>
      </c>
      <c r="C20" s="59">
        <f>IF(T5="","",T5)</f>
        <v>1</v>
      </c>
      <c r="D20" s="62" t="s">
        <v>4</v>
      </c>
      <c r="E20" s="61">
        <f>IF(R5="","",R5)</f>
        <v>6</v>
      </c>
      <c r="F20" s="59">
        <f>IF(T8="","",T8)</f>
        <v>2</v>
      </c>
      <c r="G20" s="60" t="s">
        <v>5</v>
      </c>
      <c r="H20" s="61">
        <f>IF(R8="","",R8)</f>
        <v>6</v>
      </c>
      <c r="I20" s="59">
        <f>IF(T11="","",T11)</f>
        <v>3</v>
      </c>
      <c r="J20" s="60" t="s">
        <v>5</v>
      </c>
      <c r="K20" s="61">
        <f>IF(R11="","",R11)</f>
        <v>5</v>
      </c>
      <c r="L20" s="59">
        <f>IF(T14="","",T14)</f>
        <v>1</v>
      </c>
      <c r="M20" s="60" t="s">
        <v>5</v>
      </c>
      <c r="N20" s="61">
        <f>IF(R14="","",R14)</f>
        <v>6</v>
      </c>
      <c r="O20" s="59">
        <f>IF(T17="","",T17)</f>
        <v>3</v>
      </c>
      <c r="P20" s="62" t="s">
        <v>4</v>
      </c>
      <c r="Q20" s="61">
        <f>IF(R17="","",R17)</f>
        <v>4</v>
      </c>
      <c r="R20" s="121"/>
      <c r="S20" s="122"/>
      <c r="T20" s="123"/>
      <c r="U20" s="30">
        <v>4</v>
      </c>
      <c r="V20" s="10" t="s">
        <v>4</v>
      </c>
      <c r="W20" s="28">
        <v>3</v>
      </c>
      <c r="X20" s="30">
        <v>4</v>
      </c>
      <c r="Y20" s="10" t="s">
        <v>4</v>
      </c>
      <c r="Z20" s="28">
        <v>3</v>
      </c>
      <c r="AA20" s="53"/>
      <c r="AB20" s="11"/>
      <c r="AC20" s="12"/>
      <c r="AD20" s="12"/>
      <c r="AE20" s="11"/>
      <c r="AF20" s="40"/>
    </row>
    <row r="21" spans="2:32" ht="13.5">
      <c r="B21" s="119"/>
      <c r="C21" s="63"/>
      <c r="D21" s="64" t="str">
        <f>(IF(C22="","",IF(C22&gt;E22,"○","●")))</f>
        <v>●</v>
      </c>
      <c r="E21" s="65"/>
      <c r="F21" s="63"/>
      <c r="G21" s="64" t="str">
        <f>(IF(F22="","",IF(F22&gt;H22,"○","●")))</f>
        <v>●</v>
      </c>
      <c r="H21" s="65"/>
      <c r="I21" s="63"/>
      <c r="J21" s="64" t="str">
        <f>(IF(I22="","",IF(I22&gt;K22,"○","●")))</f>
        <v>●</v>
      </c>
      <c r="K21" s="65"/>
      <c r="L21" s="63"/>
      <c r="M21" s="64" t="str">
        <f>(IF(L22="","",IF(L22&gt;N22,"○","●")))</f>
        <v>●</v>
      </c>
      <c r="N21" s="65"/>
      <c r="O21" s="63"/>
      <c r="P21" s="64" t="str">
        <f>(IF(O22="","",IF(O22&gt;Q22,"○","●")))</f>
        <v>●</v>
      </c>
      <c r="Q21" s="65"/>
      <c r="R21" s="124"/>
      <c r="S21" s="125"/>
      <c r="T21" s="126"/>
      <c r="U21" s="17"/>
      <c r="V21" s="16" t="str">
        <f>(IF(U22="","",IF(U22&gt;W22,"○","●")))</f>
        <v>○</v>
      </c>
      <c r="W21" s="18"/>
      <c r="X21" s="17"/>
      <c r="Y21" s="16" t="str">
        <f>(IF(X22="","",IF(X22&gt;Z22,"○","●")))</f>
        <v>○</v>
      </c>
      <c r="Z21" s="18"/>
      <c r="AA21" s="54">
        <f>SUM(AB21:AD21)</f>
        <v>2.638655462184874</v>
      </c>
      <c r="AB21" s="19">
        <f>COUNTIF(C21:Z21,"○")</f>
        <v>2</v>
      </c>
      <c r="AC21" s="20">
        <f>SUM(C22,F22,I22,L22,O22,R22,U22,X22)/SUM(C22:Z22)</f>
        <v>0.2857142857142857</v>
      </c>
      <c r="AD21" s="20">
        <f>SUM(C20,F20,I20,L20,O20,R20,U20,X20)/SUM(C20:Z20)</f>
        <v>0.35294117647058826</v>
      </c>
      <c r="AE21" s="19">
        <f>RANK(AA21,$AA$5:$AA$28)</f>
        <v>6</v>
      </c>
      <c r="AF21" s="40"/>
    </row>
    <row r="22" spans="2:32" ht="13.5">
      <c r="B22" s="120"/>
      <c r="C22" s="66">
        <f>IF(T7="","",T7)</f>
        <v>0</v>
      </c>
      <c r="D22" s="69" t="s">
        <v>5</v>
      </c>
      <c r="E22" s="68">
        <f>IF(R7="","",R7)</f>
        <v>3</v>
      </c>
      <c r="F22" s="66">
        <f>IF(T10="","",T10)</f>
        <v>0</v>
      </c>
      <c r="G22" s="69" t="s">
        <v>5</v>
      </c>
      <c r="H22" s="68">
        <f>IF(R10="","",R10)</f>
        <v>3</v>
      </c>
      <c r="I22" s="66">
        <f>IF(T13="","",T13)</f>
        <v>1</v>
      </c>
      <c r="J22" s="69" t="s">
        <v>5</v>
      </c>
      <c r="K22" s="68">
        <f>IF(R13="","",R13)</f>
        <v>2</v>
      </c>
      <c r="L22" s="66">
        <f>IF(T16="","",T16)</f>
        <v>0</v>
      </c>
      <c r="M22" s="69" t="s">
        <v>5</v>
      </c>
      <c r="N22" s="68">
        <f>IF(R16="","",R16)</f>
        <v>3</v>
      </c>
      <c r="O22" s="66">
        <f>IF(T19="","",T19)</f>
        <v>1</v>
      </c>
      <c r="P22" s="69" t="s">
        <v>5</v>
      </c>
      <c r="Q22" s="68">
        <f>IF(R19="","",R19)</f>
        <v>2</v>
      </c>
      <c r="R22" s="127"/>
      <c r="S22" s="128"/>
      <c r="T22" s="129"/>
      <c r="U22" s="31">
        <v>2</v>
      </c>
      <c r="V22" s="24" t="s">
        <v>5</v>
      </c>
      <c r="W22" s="29">
        <v>1</v>
      </c>
      <c r="X22" s="31">
        <v>2</v>
      </c>
      <c r="Y22" s="24" t="s">
        <v>5</v>
      </c>
      <c r="Z22" s="29">
        <v>1</v>
      </c>
      <c r="AA22" s="51"/>
      <c r="AB22" s="25"/>
      <c r="AC22" s="26"/>
      <c r="AD22" s="27"/>
      <c r="AE22" s="25"/>
      <c r="AF22" s="40"/>
    </row>
    <row r="23" spans="2:32" ht="13.5">
      <c r="B23" s="115" t="str">
        <f>+U4</f>
        <v>南陽バド協Ａ</v>
      </c>
      <c r="C23" s="59">
        <f>IF(W5="","",W5)</f>
        <v>1</v>
      </c>
      <c r="D23" s="62" t="s">
        <v>4</v>
      </c>
      <c r="E23" s="61">
        <f>IF(U5="","",U5)</f>
        <v>6</v>
      </c>
      <c r="F23" s="59">
        <f>IF(W8="","",W8)</f>
        <v>3</v>
      </c>
      <c r="G23" s="60" t="s">
        <v>5</v>
      </c>
      <c r="H23" s="61">
        <f>IF(U8="","",U8)</f>
        <v>5</v>
      </c>
      <c r="I23" s="59">
        <f>IF(W11="","",W11)</f>
        <v>2</v>
      </c>
      <c r="J23" s="60" t="s">
        <v>5</v>
      </c>
      <c r="K23" s="61">
        <f>IF(U11="","",U11)</f>
        <v>5</v>
      </c>
      <c r="L23" s="59">
        <f>IF(W14="","",W14)</f>
        <v>3</v>
      </c>
      <c r="M23" s="60" t="s">
        <v>5</v>
      </c>
      <c r="N23" s="61">
        <f>IF(U14="","",U14)</f>
        <v>4</v>
      </c>
      <c r="O23" s="59">
        <f>IF(W17="","",W17)</f>
        <v>2</v>
      </c>
      <c r="P23" s="60" t="s">
        <v>5</v>
      </c>
      <c r="Q23" s="61">
        <f>IF(U17="","",U17)</f>
        <v>4</v>
      </c>
      <c r="R23" s="59">
        <f>IF(W20="","",W20)</f>
        <v>3</v>
      </c>
      <c r="S23" s="62" t="s">
        <v>4</v>
      </c>
      <c r="T23" s="61">
        <f>IF(U20="","",U20)</f>
        <v>4</v>
      </c>
      <c r="U23" s="7"/>
      <c r="V23" s="8"/>
      <c r="W23" s="9"/>
      <c r="X23" s="30">
        <v>5</v>
      </c>
      <c r="Y23" s="10" t="s">
        <v>4</v>
      </c>
      <c r="Z23" s="28">
        <v>2</v>
      </c>
      <c r="AA23" s="53"/>
      <c r="AB23" s="11"/>
      <c r="AC23" s="12"/>
      <c r="AD23" s="12"/>
      <c r="AE23" s="11"/>
      <c r="AF23" s="40"/>
    </row>
    <row r="24" spans="2:32" ht="13.5">
      <c r="B24" s="116"/>
      <c r="C24" s="63"/>
      <c r="D24" s="64" t="str">
        <f>(IF(C25="","",IF(C25&gt;E25,"○","●")))</f>
        <v>●</v>
      </c>
      <c r="E24" s="65"/>
      <c r="F24" s="63"/>
      <c r="G24" s="64" t="str">
        <f>(IF(F25="","",IF(F25&gt;H25,"○","●")))</f>
        <v>●</v>
      </c>
      <c r="H24" s="65"/>
      <c r="I24" s="63"/>
      <c r="J24" s="64" t="str">
        <f>(IF(I25="","",IF(I25&gt;K25,"○","●")))</f>
        <v>●</v>
      </c>
      <c r="K24" s="65"/>
      <c r="L24" s="63"/>
      <c r="M24" s="64" t="str">
        <f>(IF(L25="","",IF(L25&gt;N25,"○","●")))</f>
        <v>●</v>
      </c>
      <c r="N24" s="65"/>
      <c r="O24" s="63"/>
      <c r="P24" s="64" t="str">
        <f>(IF(O25="","",IF(O25&gt;Q25,"○","●")))</f>
        <v>●</v>
      </c>
      <c r="Q24" s="65"/>
      <c r="R24" s="63"/>
      <c r="S24" s="64" t="str">
        <f>(IF(R25="","",IF(R25&gt;T25,"○","●")))</f>
        <v>●</v>
      </c>
      <c r="T24" s="65"/>
      <c r="U24" s="13"/>
      <c r="V24" s="14"/>
      <c r="W24" s="15"/>
      <c r="X24" s="17"/>
      <c r="Y24" s="16" t="str">
        <f>(IF(X25="","",IF(X25&gt;Z25,"○","●")))</f>
        <v>○</v>
      </c>
      <c r="Z24" s="18"/>
      <c r="AA24" s="54">
        <f>SUM(AB24:AD24)</f>
        <v>1.7210884353741496</v>
      </c>
      <c r="AB24" s="19">
        <f>COUNTIF(C24:Z24,"○")</f>
        <v>1</v>
      </c>
      <c r="AC24" s="20">
        <f>SUM(C25,F25,I25,L25,O25,R25,U25,X25)/SUM(C25:Z25)</f>
        <v>0.3333333333333333</v>
      </c>
      <c r="AD24" s="20">
        <f>SUM(C23,F23,I23,L23,O23,R23,U23,X23)/SUM(C23:Z23)</f>
        <v>0.3877551020408163</v>
      </c>
      <c r="AE24" s="19">
        <f>RANK(AA24,$AA$5:$AA$28)</f>
        <v>7</v>
      </c>
      <c r="AF24" s="40"/>
    </row>
    <row r="25" spans="2:32" ht="13.5">
      <c r="B25" s="117"/>
      <c r="C25" s="66">
        <f>IF(W7="","",W7)</f>
        <v>0</v>
      </c>
      <c r="D25" s="69" t="s">
        <v>5</v>
      </c>
      <c r="E25" s="68">
        <f>IF(U7="","",U7)</f>
        <v>3</v>
      </c>
      <c r="F25" s="66">
        <f>IF(W10="","",W10)</f>
        <v>1</v>
      </c>
      <c r="G25" s="69" t="s">
        <v>5</v>
      </c>
      <c r="H25" s="68">
        <f>IF(U10="","",U10)</f>
        <v>2</v>
      </c>
      <c r="I25" s="66">
        <f>IF(W13="","",W13)</f>
        <v>1</v>
      </c>
      <c r="J25" s="69" t="s">
        <v>5</v>
      </c>
      <c r="K25" s="68">
        <f>IF(U13="","",U13)</f>
        <v>2</v>
      </c>
      <c r="L25" s="66">
        <f>IF(W16="","",W16)</f>
        <v>1</v>
      </c>
      <c r="M25" s="69" t="s">
        <v>5</v>
      </c>
      <c r="N25" s="68">
        <f>IF(U16="","",U16)</f>
        <v>2</v>
      </c>
      <c r="O25" s="66">
        <f>IF(W19="","",W19)</f>
        <v>1</v>
      </c>
      <c r="P25" s="69" t="s">
        <v>5</v>
      </c>
      <c r="Q25" s="68">
        <f>IF(U19="","",U19)</f>
        <v>2</v>
      </c>
      <c r="R25" s="66">
        <f>IF(W22="","",W22)</f>
        <v>1</v>
      </c>
      <c r="S25" s="69" t="s">
        <v>5</v>
      </c>
      <c r="T25" s="68">
        <f>IF(U22="","",U22)</f>
        <v>2</v>
      </c>
      <c r="U25" s="21"/>
      <c r="V25" s="22"/>
      <c r="W25" s="23"/>
      <c r="X25" s="31">
        <v>2</v>
      </c>
      <c r="Y25" s="24" t="s">
        <v>5</v>
      </c>
      <c r="Z25" s="29">
        <v>1</v>
      </c>
      <c r="AA25" s="51"/>
      <c r="AB25" s="25"/>
      <c r="AC25" s="26"/>
      <c r="AD25" s="27"/>
      <c r="AE25" s="25"/>
      <c r="AF25" s="40"/>
    </row>
    <row r="26" spans="2:32" ht="13.5">
      <c r="B26" s="115" t="str">
        <f>+X4</f>
        <v>チームＯＭＯＮＯ</v>
      </c>
      <c r="C26" s="59">
        <f>IF(Z5="","",Z5)</f>
        <v>0</v>
      </c>
      <c r="D26" s="62" t="s">
        <v>4</v>
      </c>
      <c r="E26" s="61">
        <f>IF(X5="","",X5)</f>
        <v>6</v>
      </c>
      <c r="F26" s="59">
        <f>IF(Z8="","",Z8)</f>
        <v>1</v>
      </c>
      <c r="G26" s="60" t="s">
        <v>5</v>
      </c>
      <c r="H26" s="61">
        <f>IF(X8="","",X8)</f>
        <v>6</v>
      </c>
      <c r="I26" s="59">
        <f>IF(Z11="","",Z11)</f>
        <v>0</v>
      </c>
      <c r="J26" s="60" t="s">
        <v>5</v>
      </c>
      <c r="K26" s="61">
        <f>IF(X11="","",X11)</f>
        <v>6</v>
      </c>
      <c r="L26" s="59">
        <f>IF(Z14="","",Z14)</f>
        <v>1</v>
      </c>
      <c r="M26" s="60" t="s">
        <v>5</v>
      </c>
      <c r="N26" s="61">
        <f>IF(X14="","",X14)</f>
        <v>6</v>
      </c>
      <c r="O26" s="59">
        <f>IF(Z17="","",Z17)</f>
        <v>2</v>
      </c>
      <c r="P26" s="62" t="s">
        <v>4</v>
      </c>
      <c r="Q26" s="61">
        <f>IF(X17="","",X17)</f>
        <v>4</v>
      </c>
      <c r="R26" s="59">
        <f>IF(Z20="","",Z20)</f>
        <v>3</v>
      </c>
      <c r="S26" s="62" t="s">
        <v>4</v>
      </c>
      <c r="T26" s="61">
        <f>IF(X20="","",X20)</f>
        <v>4</v>
      </c>
      <c r="U26" s="59">
        <f>IF(Z23="","",Z23)</f>
        <v>2</v>
      </c>
      <c r="V26" s="62" t="s">
        <v>4</v>
      </c>
      <c r="W26" s="61">
        <f>IF(X23="","",X23)</f>
        <v>5</v>
      </c>
      <c r="X26" s="7"/>
      <c r="Y26" s="8"/>
      <c r="Z26" s="8"/>
      <c r="AA26" s="53"/>
      <c r="AB26" s="11"/>
      <c r="AC26" s="12"/>
      <c r="AD26" s="12"/>
      <c r="AE26" s="11"/>
      <c r="AF26" s="40"/>
    </row>
    <row r="27" spans="2:32" ht="13.5">
      <c r="B27" s="116"/>
      <c r="C27" s="63"/>
      <c r="D27" s="64" t="str">
        <f>(IF(C28="","",IF(C28&gt;E28,"○","●")))</f>
        <v>●</v>
      </c>
      <c r="E27" s="65"/>
      <c r="F27" s="63"/>
      <c r="G27" s="64" t="str">
        <f>(IF(F28="","",IF(F28&gt;H28,"○","●")))</f>
        <v>●</v>
      </c>
      <c r="H27" s="65"/>
      <c r="I27" s="63"/>
      <c r="J27" s="64" t="str">
        <f>(IF(I28="","",IF(I28&gt;K28,"○","●")))</f>
        <v>●</v>
      </c>
      <c r="K27" s="65"/>
      <c r="L27" s="63"/>
      <c r="M27" s="64" t="str">
        <f>(IF(L28="","",IF(L28&gt;N28,"○","●")))</f>
        <v>●</v>
      </c>
      <c r="N27" s="65"/>
      <c r="O27" s="63"/>
      <c r="P27" s="64" t="str">
        <f>(IF(O28="","",IF(O28&gt;Q28,"○","●")))</f>
        <v>●</v>
      </c>
      <c r="Q27" s="65"/>
      <c r="R27" s="63"/>
      <c r="S27" s="64" t="str">
        <f>(IF(R28="","",IF(R28&gt;T28,"○","●")))</f>
        <v>●</v>
      </c>
      <c r="T27" s="65"/>
      <c r="U27" s="63"/>
      <c r="V27" s="64" t="str">
        <f>(IF(U28="","",IF(U28&gt;W28,"○","●")))</f>
        <v>●</v>
      </c>
      <c r="W27" s="65"/>
      <c r="X27" s="13"/>
      <c r="Y27" s="14"/>
      <c r="Z27" s="14"/>
      <c r="AA27" s="54">
        <f>SUM(AB27:AD27)</f>
        <v>0.33850931677018636</v>
      </c>
      <c r="AB27" s="19">
        <f>COUNTIF(C27:Z27,"○")</f>
        <v>0</v>
      </c>
      <c r="AC27" s="20">
        <f>SUM(C28,F28,I28,L28,O28,R28,U28,X28)/SUM(C28:Z28)</f>
        <v>0.14285714285714285</v>
      </c>
      <c r="AD27" s="20">
        <f>SUM(C26,F26,I26,L26,O26,R26,U26,X26)/SUM(C26:Z26)</f>
        <v>0.1956521739130435</v>
      </c>
      <c r="AE27" s="19">
        <f>RANK(AA27,$AA$5:$AA$28)</f>
        <v>8</v>
      </c>
      <c r="AF27" s="40"/>
    </row>
    <row r="28" spans="2:31" ht="13.5">
      <c r="B28" s="117"/>
      <c r="C28" s="66">
        <f>IF(Z7="","",Z7)</f>
        <v>0</v>
      </c>
      <c r="D28" s="69" t="s">
        <v>5</v>
      </c>
      <c r="E28" s="68">
        <f>IF(X7="","",X7)</f>
        <v>3</v>
      </c>
      <c r="F28" s="66">
        <f>IF(Z10="","",Z10)</f>
        <v>0</v>
      </c>
      <c r="G28" s="69" t="s">
        <v>5</v>
      </c>
      <c r="H28" s="68">
        <f>IF(X10="","",X10)</f>
        <v>3</v>
      </c>
      <c r="I28" s="66">
        <f>IF(Z13="","",Z13)</f>
        <v>0</v>
      </c>
      <c r="J28" s="69" t="s">
        <v>5</v>
      </c>
      <c r="K28" s="68">
        <f>IF(X13="","",X13)</f>
        <v>3</v>
      </c>
      <c r="L28" s="66">
        <f>IF(Z16="","",Z16)</f>
        <v>0</v>
      </c>
      <c r="M28" s="69" t="s">
        <v>5</v>
      </c>
      <c r="N28" s="68">
        <f>IF(X16="","",X16)</f>
        <v>3</v>
      </c>
      <c r="O28" s="66">
        <f>IF(Z19="","",Z19)</f>
        <v>1</v>
      </c>
      <c r="P28" s="69" t="s">
        <v>5</v>
      </c>
      <c r="Q28" s="68">
        <f>IF(X19="","",X19)</f>
        <v>2</v>
      </c>
      <c r="R28" s="66">
        <f>IF(Z22="","",Z22)</f>
        <v>1</v>
      </c>
      <c r="S28" s="69" t="s">
        <v>5</v>
      </c>
      <c r="T28" s="68">
        <f>IF(X22="","",X22)</f>
        <v>2</v>
      </c>
      <c r="U28" s="66">
        <f>IF(Z25="","",Z25)</f>
        <v>1</v>
      </c>
      <c r="V28" s="69" t="s">
        <v>5</v>
      </c>
      <c r="W28" s="68">
        <f>IF(X25="","",X25)</f>
        <v>2</v>
      </c>
      <c r="X28" s="21"/>
      <c r="Y28" s="22"/>
      <c r="Z28" s="22"/>
      <c r="AA28" s="51"/>
      <c r="AB28" s="25"/>
      <c r="AC28" s="26"/>
      <c r="AD28" s="27"/>
      <c r="AE28" s="25"/>
    </row>
    <row r="32" spans="24:26" ht="13.5">
      <c r="X32" s="55"/>
      <c r="Y32" s="35"/>
      <c r="Z32" s="55"/>
    </row>
    <row r="33" spans="24:26" ht="13.5">
      <c r="X33" s="36"/>
      <c r="Y33" s="36"/>
      <c r="Z33" s="36"/>
    </row>
    <row r="34" spans="24:26" ht="13.5">
      <c r="X34" s="56"/>
      <c r="Y34" s="57"/>
      <c r="Z34" s="56"/>
    </row>
  </sheetData>
  <sheetProtection/>
  <mergeCells count="17">
    <mergeCell ref="R20:T22"/>
    <mergeCell ref="B23:B25"/>
    <mergeCell ref="B26:B28"/>
    <mergeCell ref="B11:B13"/>
    <mergeCell ref="B14:B16"/>
    <mergeCell ref="B17:B19"/>
    <mergeCell ref="B20:B22"/>
    <mergeCell ref="U4:W4"/>
    <mergeCell ref="X4:Z4"/>
    <mergeCell ref="B5:B7"/>
    <mergeCell ref="B8:B10"/>
    <mergeCell ref="C4:E4"/>
    <mergeCell ref="F4:H4"/>
    <mergeCell ref="I4:K4"/>
    <mergeCell ref="L4:N4"/>
    <mergeCell ref="O4:Q4"/>
    <mergeCell ref="R4:T4"/>
  </mergeCells>
  <printOptions/>
  <pageMargins left="0" right="0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34"/>
  <sheetViews>
    <sheetView zoomScalePageLayoutView="0" workbookViewId="0" topLeftCell="A1">
      <selection activeCell="G2" sqref="G2"/>
    </sheetView>
  </sheetViews>
  <sheetFormatPr defaultColWidth="9.00390625" defaultRowHeight="13.5"/>
  <cols>
    <col min="1" max="1" width="1.00390625" style="1" customWidth="1"/>
    <col min="2" max="2" width="7.50390625" style="1" customWidth="1"/>
    <col min="3" max="26" width="2.625" style="3" customWidth="1"/>
    <col min="27" max="27" width="0.37109375" style="3" customWidth="1"/>
    <col min="28" max="28" width="5.625" style="1" customWidth="1"/>
    <col min="29" max="29" width="8.00390625" style="1" customWidth="1"/>
    <col min="30" max="30" width="9.125" style="1" bestFit="1" customWidth="1"/>
    <col min="31" max="34" width="9.00390625" style="1" customWidth="1"/>
    <col min="35" max="35" width="3.50390625" style="1" bestFit="1" customWidth="1"/>
    <col min="36" max="36" width="17.75390625" style="1" bestFit="1" customWidth="1"/>
    <col min="37" max="16384" width="9.00390625" style="1" customWidth="1"/>
  </cols>
  <sheetData>
    <row r="1" spans="2:29" ht="22.5" customHeigh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2:29" ht="17.25" customHeight="1">
      <c r="B2" s="34"/>
      <c r="C2" s="34"/>
      <c r="D2" s="34"/>
      <c r="E2" s="34"/>
      <c r="F2" s="34"/>
      <c r="G2" s="34"/>
      <c r="H2" s="34"/>
      <c r="I2" s="34"/>
      <c r="J2" s="34"/>
      <c r="K2" s="39" t="s">
        <v>21</v>
      </c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2:30" ht="17.25">
      <c r="B3" s="2" t="s">
        <v>11</v>
      </c>
      <c r="D3" s="40">
        <v>1</v>
      </c>
      <c r="E3" s="41"/>
      <c r="F3" s="41"/>
      <c r="G3" s="41">
        <v>2</v>
      </c>
      <c r="H3" s="41"/>
      <c r="I3" s="41"/>
      <c r="J3" s="41">
        <v>3</v>
      </c>
      <c r="K3" s="41"/>
      <c r="L3" s="41"/>
      <c r="M3" s="41">
        <v>4</v>
      </c>
      <c r="N3" s="41"/>
      <c r="O3" s="41"/>
      <c r="P3" s="41">
        <v>5</v>
      </c>
      <c r="Q3" s="41"/>
      <c r="R3" s="41"/>
      <c r="S3" s="41">
        <v>6</v>
      </c>
      <c r="T3" s="41"/>
      <c r="U3" s="41"/>
      <c r="V3" s="41">
        <v>7</v>
      </c>
      <c r="W3" s="41"/>
      <c r="X3" s="41"/>
      <c r="Y3" s="41">
        <v>8</v>
      </c>
      <c r="Z3" s="41"/>
      <c r="AA3" s="41"/>
      <c r="AD3" s="33"/>
    </row>
    <row r="4" spans="2:36" ht="37.5" customHeight="1">
      <c r="B4" s="4"/>
      <c r="C4" s="130" t="str">
        <f>VLOOKUP(D3,$AI$5:$AJ$16,2,0)</f>
        <v>アイリス</v>
      </c>
      <c r="D4" s="131"/>
      <c r="E4" s="132"/>
      <c r="F4" s="130" t="str">
        <f>VLOOKUP(G3,$AI$5:$AJ$16,2,0)</f>
        <v>鶴羽根羽打でえず</v>
      </c>
      <c r="G4" s="131"/>
      <c r="H4" s="132"/>
      <c r="I4" s="130" t="str">
        <f>VLOOKUP(J3,$AI$5:$AJ$16,2,0)</f>
        <v>南部ファイターズ</v>
      </c>
      <c r="J4" s="131"/>
      <c r="K4" s="132"/>
      <c r="L4" s="130" t="str">
        <f>VLOOKUP(M3,$AI$5:$AJ$16,2,0)</f>
        <v>万世クラブ</v>
      </c>
      <c r="M4" s="131"/>
      <c r="N4" s="132"/>
      <c r="O4" s="130" t="str">
        <f>VLOOKUP(P3,$AI$5:$AJ$16,2,0)</f>
        <v>玉ちゃんズ</v>
      </c>
      <c r="P4" s="131"/>
      <c r="Q4" s="132"/>
      <c r="R4" s="130" t="str">
        <f>VLOOKUP(S3,$AI$5:$AJ$16,2,0)</f>
        <v>ヨネザアド号</v>
      </c>
      <c r="S4" s="131"/>
      <c r="T4" s="132"/>
      <c r="U4" s="130" t="str">
        <f>VLOOKUP(V3,$AI$5:$AJ$16,2,0)</f>
        <v>南陽バド協B</v>
      </c>
      <c r="V4" s="131"/>
      <c r="W4" s="132"/>
      <c r="X4" s="130" t="str">
        <f>VLOOKUP(Y3,$AI$5:$AJ$16,2,0)</f>
        <v>鬼面組</v>
      </c>
      <c r="Y4" s="131"/>
      <c r="Z4" s="131"/>
      <c r="AA4" s="52"/>
      <c r="AB4" s="6" t="s">
        <v>0</v>
      </c>
      <c r="AC4" s="32" t="s">
        <v>1</v>
      </c>
      <c r="AD4" s="6" t="s">
        <v>3</v>
      </c>
      <c r="AE4" s="5" t="s">
        <v>2</v>
      </c>
      <c r="AI4"/>
      <c r="AJ4"/>
    </row>
    <row r="5" spans="2:36" ht="13.5" customHeight="1">
      <c r="B5" s="115" t="str">
        <f>+C4</f>
        <v>アイリス</v>
      </c>
      <c r="C5" s="42"/>
      <c r="D5" s="43"/>
      <c r="E5" s="44"/>
      <c r="F5" s="30">
        <v>4</v>
      </c>
      <c r="G5" s="10" t="s">
        <v>4</v>
      </c>
      <c r="H5" s="28">
        <v>4</v>
      </c>
      <c r="I5" s="30">
        <v>3</v>
      </c>
      <c r="J5" s="10" t="s">
        <v>4</v>
      </c>
      <c r="K5" s="28">
        <v>4</v>
      </c>
      <c r="L5" s="30">
        <v>4</v>
      </c>
      <c r="M5" s="10" t="s">
        <v>4</v>
      </c>
      <c r="N5" s="28">
        <v>3</v>
      </c>
      <c r="O5" s="30">
        <v>4</v>
      </c>
      <c r="P5" s="10" t="s">
        <v>4</v>
      </c>
      <c r="Q5" s="28">
        <v>2</v>
      </c>
      <c r="R5" s="30">
        <v>4</v>
      </c>
      <c r="S5" s="10" t="s">
        <v>4</v>
      </c>
      <c r="T5" s="28">
        <v>2</v>
      </c>
      <c r="U5" s="30">
        <v>4</v>
      </c>
      <c r="V5" s="10" t="s">
        <v>4</v>
      </c>
      <c r="W5" s="28">
        <v>2</v>
      </c>
      <c r="X5" s="30">
        <v>5</v>
      </c>
      <c r="Y5" s="10" t="s">
        <v>4</v>
      </c>
      <c r="Z5" s="28">
        <v>2</v>
      </c>
      <c r="AA5" s="53"/>
      <c r="AB5" s="11"/>
      <c r="AC5" s="12"/>
      <c r="AD5" s="12"/>
      <c r="AE5" s="11"/>
      <c r="AI5">
        <v>1</v>
      </c>
      <c r="AJ5" s="38" t="s">
        <v>30</v>
      </c>
    </row>
    <row r="6" spans="2:36" ht="14.25">
      <c r="B6" s="116"/>
      <c r="C6" s="45"/>
      <c r="D6" s="46"/>
      <c r="E6" s="47"/>
      <c r="F6" s="17"/>
      <c r="G6" s="16" t="str">
        <f>(IF(F7="","",IF(F7&gt;H7,"○","●")))</f>
        <v>●</v>
      </c>
      <c r="H6" s="18"/>
      <c r="I6" s="17"/>
      <c r="J6" s="16" t="str">
        <f>(IF(I7="","",IF(I7&gt;K7,"○","●")))</f>
        <v>●</v>
      </c>
      <c r="K6" s="18"/>
      <c r="L6" s="17"/>
      <c r="M6" s="16" t="str">
        <f>(IF(L7="","",IF(L7&gt;N7,"○","●")))</f>
        <v>○</v>
      </c>
      <c r="N6" s="18"/>
      <c r="O6" s="17"/>
      <c r="P6" s="16" t="str">
        <f>(IF(O7="","",IF(O7&gt;Q7,"○","●")))</f>
        <v>○</v>
      </c>
      <c r="Q6" s="18"/>
      <c r="R6" s="17"/>
      <c r="S6" s="16" t="str">
        <f>(IF(R7="","",IF(R7&gt;T7,"○","●")))</f>
        <v>○</v>
      </c>
      <c r="T6" s="18"/>
      <c r="U6" s="17"/>
      <c r="V6" s="16" t="str">
        <f>(IF(U7="","",IF(U7&gt;W7,"○","●")))</f>
        <v>○</v>
      </c>
      <c r="W6" s="18"/>
      <c r="X6" s="17"/>
      <c r="Y6" s="16" t="str">
        <f>(IF(X7="","",IF(X7&gt;Z7,"○","●")))</f>
        <v>○</v>
      </c>
      <c r="Z6" s="18"/>
      <c r="AA6" s="54">
        <f>SUM(AB6:AD6)</f>
        <v>6.167173252279635</v>
      </c>
      <c r="AB6" s="19">
        <f>COUNTIF(C6:Z6,"○")</f>
        <v>5</v>
      </c>
      <c r="AC6" s="20">
        <f>SUM(C7,F7,I7,L7,O7,R7,U7,X7)/SUM(C7:Z7)</f>
        <v>0.5714285714285714</v>
      </c>
      <c r="AD6" s="20">
        <f>SUM(C5,F5,I5,L5,O5,R5,U5,X5)/SUM(C5:Z5)</f>
        <v>0.5957446808510638</v>
      </c>
      <c r="AE6" s="106">
        <f>RANK(AA6,$AA$5:$AA$28)</f>
        <v>3</v>
      </c>
      <c r="AI6">
        <v>2</v>
      </c>
      <c r="AJ6" s="38" t="s">
        <v>17</v>
      </c>
    </row>
    <row r="7" spans="2:36" ht="14.25">
      <c r="B7" s="117"/>
      <c r="C7" s="48"/>
      <c r="D7" s="49"/>
      <c r="E7" s="50"/>
      <c r="F7" s="31">
        <v>1</v>
      </c>
      <c r="G7" s="24" t="s">
        <v>5</v>
      </c>
      <c r="H7" s="29">
        <v>2</v>
      </c>
      <c r="I7" s="31">
        <v>1</v>
      </c>
      <c r="J7" s="24" t="s">
        <v>5</v>
      </c>
      <c r="K7" s="29">
        <v>2</v>
      </c>
      <c r="L7" s="31">
        <v>2</v>
      </c>
      <c r="M7" s="24" t="s">
        <v>5</v>
      </c>
      <c r="N7" s="29">
        <v>1</v>
      </c>
      <c r="O7" s="31">
        <v>2</v>
      </c>
      <c r="P7" s="24" t="s">
        <v>5</v>
      </c>
      <c r="Q7" s="29">
        <v>1</v>
      </c>
      <c r="R7" s="31">
        <v>2</v>
      </c>
      <c r="S7" s="24" t="s">
        <v>5</v>
      </c>
      <c r="T7" s="29">
        <v>1</v>
      </c>
      <c r="U7" s="31">
        <v>2</v>
      </c>
      <c r="V7" s="24" t="s">
        <v>5</v>
      </c>
      <c r="W7" s="29">
        <v>1</v>
      </c>
      <c r="X7" s="31">
        <v>2</v>
      </c>
      <c r="Y7" s="24" t="s">
        <v>5</v>
      </c>
      <c r="Z7" s="29">
        <v>1</v>
      </c>
      <c r="AA7" s="51"/>
      <c r="AB7" s="25"/>
      <c r="AC7" s="26"/>
      <c r="AD7" s="27"/>
      <c r="AE7" s="25"/>
      <c r="AF7" s="40"/>
      <c r="AI7">
        <v>3</v>
      </c>
      <c r="AJ7" s="38" t="s">
        <v>15</v>
      </c>
    </row>
    <row r="8" spans="2:36" ht="13.5" customHeight="1">
      <c r="B8" s="133" t="str">
        <f>+F4</f>
        <v>鶴羽根羽打でえず</v>
      </c>
      <c r="C8" s="70">
        <f>IF(H5="","",H5)</f>
        <v>4</v>
      </c>
      <c r="D8" s="62" t="s">
        <v>4</v>
      </c>
      <c r="E8" s="61">
        <f>IF(F5="","",F5)</f>
        <v>4</v>
      </c>
      <c r="F8" s="7"/>
      <c r="G8" s="8"/>
      <c r="H8" s="9"/>
      <c r="I8" s="30">
        <v>2</v>
      </c>
      <c r="J8" s="10" t="s">
        <v>4</v>
      </c>
      <c r="K8" s="28">
        <v>4</v>
      </c>
      <c r="L8" s="30">
        <v>3</v>
      </c>
      <c r="M8" s="10" t="s">
        <v>4</v>
      </c>
      <c r="N8" s="28">
        <v>4</v>
      </c>
      <c r="O8" s="30">
        <v>3</v>
      </c>
      <c r="P8" s="10" t="s">
        <v>4</v>
      </c>
      <c r="Q8" s="28">
        <v>5</v>
      </c>
      <c r="R8" s="30">
        <v>2</v>
      </c>
      <c r="S8" s="10" t="s">
        <v>4</v>
      </c>
      <c r="T8" s="28">
        <v>5</v>
      </c>
      <c r="U8" s="30">
        <v>0</v>
      </c>
      <c r="V8" s="10" t="s">
        <v>4</v>
      </c>
      <c r="W8" s="28">
        <v>6</v>
      </c>
      <c r="X8" s="30">
        <v>5</v>
      </c>
      <c r="Y8" s="10" t="s">
        <v>4</v>
      </c>
      <c r="Z8" s="28">
        <v>2</v>
      </c>
      <c r="AA8" s="53"/>
      <c r="AB8" s="11"/>
      <c r="AC8" s="12"/>
      <c r="AD8" s="12"/>
      <c r="AE8" s="11"/>
      <c r="AF8" s="40"/>
      <c r="AI8">
        <v>4</v>
      </c>
      <c r="AJ8" s="38" t="s">
        <v>18</v>
      </c>
    </row>
    <row r="9" spans="2:36" ht="14.25">
      <c r="B9" s="134"/>
      <c r="C9" s="63"/>
      <c r="D9" s="64" t="str">
        <f>(IF(C10="","",IF(C10&gt;E10,"○","●")))</f>
        <v>○</v>
      </c>
      <c r="E9" s="65"/>
      <c r="F9" s="13"/>
      <c r="G9" s="14"/>
      <c r="H9" s="15"/>
      <c r="I9" s="17"/>
      <c r="J9" s="16" t="str">
        <f>(IF(I10="","",IF(I10&gt;K10,"○","●")))</f>
        <v>●</v>
      </c>
      <c r="K9" s="18"/>
      <c r="L9" s="17"/>
      <c r="M9" s="16" t="str">
        <f>(IF(L10="","",IF(L10&gt;N10,"○","●")))</f>
        <v>●</v>
      </c>
      <c r="N9" s="18"/>
      <c r="O9" s="17"/>
      <c r="P9" s="16" t="str">
        <f>(IF(O10="","",IF(O10&gt;Q10,"○","●")))</f>
        <v>●</v>
      </c>
      <c r="Q9" s="18"/>
      <c r="R9" s="17"/>
      <c r="S9" s="16" t="str">
        <f>(IF(R10="","",IF(R10&gt;T10,"○","●")))</f>
        <v>●</v>
      </c>
      <c r="T9" s="18"/>
      <c r="U9" s="17"/>
      <c r="V9" s="16" t="str">
        <f>(IF(U10="","",IF(U10&gt;W10,"○","●")))</f>
        <v>●</v>
      </c>
      <c r="W9" s="18"/>
      <c r="X9" s="17"/>
      <c r="Y9" s="16" t="str">
        <f>(IF(X10="","",IF(X10&gt;Z10,"○","●")))</f>
        <v>○</v>
      </c>
      <c r="Z9" s="18"/>
      <c r="AA9" s="54">
        <f>SUM(AB9:AD9)</f>
        <v>2.7687074829931975</v>
      </c>
      <c r="AB9" s="19">
        <f>COUNTIF(C9:Z9,"○")</f>
        <v>2</v>
      </c>
      <c r="AC9" s="20">
        <f>SUM(C10,F10,I10,L10,O10,R10,U10,X10)/SUM(C10:Z10)</f>
        <v>0.38095238095238093</v>
      </c>
      <c r="AD9" s="20">
        <f>SUM(C8,F8,I8,L8,O8,R8,U8,X8)/SUM(C8:Z8)</f>
        <v>0.3877551020408163</v>
      </c>
      <c r="AE9" s="19">
        <f>RANK(AA9,$AA$5:$AA$28)</f>
        <v>6</v>
      </c>
      <c r="AF9" s="40"/>
      <c r="AI9">
        <v>5</v>
      </c>
      <c r="AJ9" s="38" t="s">
        <v>16</v>
      </c>
    </row>
    <row r="10" spans="2:36" ht="14.25">
      <c r="B10" s="135"/>
      <c r="C10" s="73">
        <f>IF(H7="","",H7)</f>
        <v>2</v>
      </c>
      <c r="D10" s="67" t="s">
        <v>5</v>
      </c>
      <c r="E10" s="68">
        <f>IF(F7="","",F7)</f>
        <v>1</v>
      </c>
      <c r="F10" s="21"/>
      <c r="G10" s="22"/>
      <c r="H10" s="23"/>
      <c r="I10" s="31">
        <v>1</v>
      </c>
      <c r="J10" s="24" t="s">
        <v>5</v>
      </c>
      <c r="K10" s="29">
        <v>2</v>
      </c>
      <c r="L10" s="31">
        <v>1</v>
      </c>
      <c r="M10" s="24" t="s">
        <v>5</v>
      </c>
      <c r="N10" s="29">
        <v>2</v>
      </c>
      <c r="O10" s="31">
        <v>1</v>
      </c>
      <c r="P10" s="24" t="s">
        <v>5</v>
      </c>
      <c r="Q10" s="29">
        <v>2</v>
      </c>
      <c r="R10" s="31">
        <v>1</v>
      </c>
      <c r="S10" s="24" t="s">
        <v>5</v>
      </c>
      <c r="T10" s="29">
        <v>2</v>
      </c>
      <c r="U10" s="31">
        <v>0</v>
      </c>
      <c r="V10" s="24" t="s">
        <v>5</v>
      </c>
      <c r="W10" s="29">
        <v>3</v>
      </c>
      <c r="X10" s="31">
        <v>2</v>
      </c>
      <c r="Y10" s="24" t="s">
        <v>5</v>
      </c>
      <c r="Z10" s="29">
        <v>1</v>
      </c>
      <c r="AA10" s="51"/>
      <c r="AB10" s="25"/>
      <c r="AC10" s="26"/>
      <c r="AD10" s="27"/>
      <c r="AE10" s="25"/>
      <c r="AF10" s="40"/>
      <c r="AI10">
        <v>6</v>
      </c>
      <c r="AJ10" s="38" t="s">
        <v>19</v>
      </c>
    </row>
    <row r="11" spans="2:36" ht="13.5" customHeight="1">
      <c r="B11" s="118" t="str">
        <f>+I4</f>
        <v>南部ファイターズ</v>
      </c>
      <c r="C11" s="59">
        <f>IF(K5="","",K5)</f>
        <v>4</v>
      </c>
      <c r="D11" s="60" t="s">
        <v>4</v>
      </c>
      <c r="E11" s="61">
        <f>IF(I5="","",I5)</f>
        <v>3</v>
      </c>
      <c r="F11" s="59">
        <f>IF(K8="","",K8)</f>
        <v>4</v>
      </c>
      <c r="G11" s="62" t="s">
        <v>4</v>
      </c>
      <c r="H11" s="61">
        <f>IF(I8="","",I8)</f>
        <v>2</v>
      </c>
      <c r="I11" s="7"/>
      <c r="J11" s="8"/>
      <c r="K11" s="9"/>
      <c r="L11" s="30">
        <v>6</v>
      </c>
      <c r="M11" s="10" t="s">
        <v>4</v>
      </c>
      <c r="N11" s="28">
        <v>1</v>
      </c>
      <c r="O11" s="30">
        <v>2</v>
      </c>
      <c r="P11" s="10" t="s">
        <v>4</v>
      </c>
      <c r="Q11" s="28">
        <v>5</v>
      </c>
      <c r="R11" s="30">
        <v>6</v>
      </c>
      <c r="S11" s="10" t="s">
        <v>4</v>
      </c>
      <c r="T11" s="28">
        <v>0</v>
      </c>
      <c r="U11" s="30">
        <v>5</v>
      </c>
      <c r="V11" s="10" t="s">
        <v>4</v>
      </c>
      <c r="W11" s="28">
        <v>3</v>
      </c>
      <c r="X11" s="30">
        <v>6</v>
      </c>
      <c r="Y11" s="10" t="s">
        <v>4</v>
      </c>
      <c r="Z11" s="28">
        <v>0</v>
      </c>
      <c r="AA11" s="53"/>
      <c r="AB11" s="11"/>
      <c r="AC11" s="12"/>
      <c r="AD11" s="12"/>
      <c r="AE11" s="11"/>
      <c r="AF11" s="40"/>
      <c r="AI11">
        <v>7</v>
      </c>
      <c r="AJ11" s="38" t="s">
        <v>31</v>
      </c>
    </row>
    <row r="12" spans="2:36" ht="14.25">
      <c r="B12" s="119"/>
      <c r="C12" s="63"/>
      <c r="D12" s="64" t="str">
        <f>(IF(C13="","",IF(C13&gt;E13,"○","●")))</f>
        <v>○</v>
      </c>
      <c r="E12" s="65"/>
      <c r="F12" s="63"/>
      <c r="G12" s="64" t="str">
        <f>(IF(F13="","",IF(F13&gt;H13,"○","●")))</f>
        <v>○</v>
      </c>
      <c r="H12" s="65"/>
      <c r="I12" s="13"/>
      <c r="J12" s="14"/>
      <c r="K12" s="15"/>
      <c r="L12" s="17"/>
      <c r="M12" s="16" t="str">
        <f>(IF(L13="","",IF(L13&gt;N13,"○","●")))</f>
        <v>○</v>
      </c>
      <c r="N12" s="18"/>
      <c r="O12" s="17"/>
      <c r="P12" s="16" t="str">
        <f>(IF(O13="","",IF(O13&gt;Q13,"○","●")))</f>
        <v>●</v>
      </c>
      <c r="Q12" s="18"/>
      <c r="R12" s="17"/>
      <c r="S12" s="16" t="str">
        <f>(IF(R13="","",IF(R13&gt;T13,"○","●")))</f>
        <v>○</v>
      </c>
      <c r="T12" s="18"/>
      <c r="U12" s="17"/>
      <c r="V12" s="16" t="str">
        <f>(IF(U13="","",IF(U13&gt;W13,"○","●")))</f>
        <v>○</v>
      </c>
      <c r="W12" s="18"/>
      <c r="X12" s="17"/>
      <c r="Y12" s="16" t="str">
        <f>(IF(X13="","",IF(X13&gt;Z13,"○","●")))</f>
        <v>○</v>
      </c>
      <c r="Z12" s="18"/>
      <c r="AA12" s="54">
        <f>SUM(AB12:AD12)</f>
        <v>7.46403242147923</v>
      </c>
      <c r="AB12" s="19">
        <f>COUNTIF(C12:Z12,"○")</f>
        <v>6</v>
      </c>
      <c r="AC12" s="20">
        <f>SUM(C13,F13,I13,L13,O13,R13,U13,X13)/SUM(C13:Z13)</f>
        <v>0.7619047619047619</v>
      </c>
      <c r="AD12" s="20">
        <f>SUM(C11,F11,I11,L11,O11,R11,U11,X11)/SUM(C11:Z11)</f>
        <v>0.7021276595744681</v>
      </c>
      <c r="AE12" s="106">
        <f>RANK(AA12,$AA$5:$AA$28)</f>
        <v>1</v>
      </c>
      <c r="AF12" s="40"/>
      <c r="AI12">
        <v>8</v>
      </c>
      <c r="AJ12" s="38" t="s">
        <v>32</v>
      </c>
    </row>
    <row r="13" spans="2:36" ht="14.25">
      <c r="B13" s="120"/>
      <c r="C13" s="66">
        <f>IF(K7="","",K7)</f>
        <v>2</v>
      </c>
      <c r="D13" s="67" t="s">
        <v>5</v>
      </c>
      <c r="E13" s="68">
        <f>IF(I7="","",I7)</f>
        <v>1</v>
      </c>
      <c r="F13" s="66">
        <f>IF(K10="","",K10)</f>
        <v>2</v>
      </c>
      <c r="G13" s="67" t="s">
        <v>5</v>
      </c>
      <c r="H13" s="68">
        <f>IF(I10="","",I10)</f>
        <v>1</v>
      </c>
      <c r="I13" s="21"/>
      <c r="J13" s="22"/>
      <c r="K13" s="23"/>
      <c r="L13" s="31">
        <v>3</v>
      </c>
      <c r="M13" s="24" t="s">
        <v>5</v>
      </c>
      <c r="N13" s="29">
        <v>0</v>
      </c>
      <c r="O13" s="31">
        <v>1</v>
      </c>
      <c r="P13" s="24" t="s">
        <v>5</v>
      </c>
      <c r="Q13" s="29">
        <v>2</v>
      </c>
      <c r="R13" s="31">
        <v>3</v>
      </c>
      <c r="S13" s="24" t="s">
        <v>5</v>
      </c>
      <c r="T13" s="29">
        <v>0</v>
      </c>
      <c r="U13" s="31">
        <v>2</v>
      </c>
      <c r="V13" s="24" t="s">
        <v>5</v>
      </c>
      <c r="W13" s="29">
        <v>1</v>
      </c>
      <c r="X13" s="31">
        <v>3</v>
      </c>
      <c r="Y13" s="24" t="s">
        <v>5</v>
      </c>
      <c r="Z13" s="29">
        <v>0</v>
      </c>
      <c r="AA13" s="51"/>
      <c r="AB13" s="25"/>
      <c r="AC13" s="26"/>
      <c r="AD13" s="27"/>
      <c r="AE13" s="25"/>
      <c r="AF13" s="40"/>
      <c r="AI13">
        <v>9</v>
      </c>
      <c r="AJ13" s="38"/>
    </row>
    <row r="14" spans="2:36" ht="13.5" customHeight="1">
      <c r="B14" s="115" t="str">
        <f>+L4</f>
        <v>万世クラブ</v>
      </c>
      <c r="C14" s="59">
        <f>IF(N5="","",N5)</f>
        <v>3</v>
      </c>
      <c r="D14" s="60" t="s">
        <v>4</v>
      </c>
      <c r="E14" s="61">
        <f>IF(L5="","",L5)</f>
        <v>4</v>
      </c>
      <c r="F14" s="59">
        <f>IF(N8="","",N8)</f>
        <v>4</v>
      </c>
      <c r="G14" s="60" t="s">
        <v>4</v>
      </c>
      <c r="H14" s="61">
        <f>IF(L8="","",L8)</f>
        <v>3</v>
      </c>
      <c r="I14" s="59">
        <f>IF(N11="","",N11)</f>
        <v>1</v>
      </c>
      <c r="J14" s="62" t="s">
        <v>4</v>
      </c>
      <c r="K14" s="61">
        <f>IF(L11="","",L11)</f>
        <v>6</v>
      </c>
      <c r="L14" s="7"/>
      <c r="M14" s="8"/>
      <c r="N14" s="9"/>
      <c r="O14" s="30">
        <v>4</v>
      </c>
      <c r="P14" s="10" t="s">
        <v>4</v>
      </c>
      <c r="Q14" s="28">
        <v>3</v>
      </c>
      <c r="R14" s="30">
        <v>4</v>
      </c>
      <c r="S14" s="10" t="s">
        <v>4</v>
      </c>
      <c r="T14" s="28">
        <v>3</v>
      </c>
      <c r="U14" s="30">
        <v>1</v>
      </c>
      <c r="V14" s="10" t="s">
        <v>4</v>
      </c>
      <c r="W14" s="28">
        <v>6</v>
      </c>
      <c r="X14" s="30">
        <v>6</v>
      </c>
      <c r="Y14" s="10" t="s">
        <v>4</v>
      </c>
      <c r="Z14" s="28">
        <v>2</v>
      </c>
      <c r="AA14" s="53"/>
      <c r="AB14" s="11"/>
      <c r="AC14" s="12"/>
      <c r="AD14" s="12"/>
      <c r="AE14" s="11"/>
      <c r="AF14" s="40"/>
      <c r="AI14">
        <v>10</v>
      </c>
      <c r="AJ14"/>
    </row>
    <row r="15" spans="2:36" ht="13.5">
      <c r="B15" s="116"/>
      <c r="C15" s="63"/>
      <c r="D15" s="64" t="str">
        <f>(IF(C16="","",IF(C16&gt;E16,"○","●")))</f>
        <v>●</v>
      </c>
      <c r="E15" s="65"/>
      <c r="F15" s="63"/>
      <c r="G15" s="64" t="str">
        <f>(IF(F16="","",IF(F16&gt;H16,"○","●")))</f>
        <v>○</v>
      </c>
      <c r="H15" s="65"/>
      <c r="I15" s="63"/>
      <c r="J15" s="64" t="str">
        <f>(IF(I16="","",IF(I16&gt;K16,"○","●")))</f>
        <v>●</v>
      </c>
      <c r="K15" s="65"/>
      <c r="L15" s="13"/>
      <c r="M15" s="14"/>
      <c r="N15" s="15"/>
      <c r="O15" s="17"/>
      <c r="P15" s="16" t="str">
        <f>(IF(O16="","",IF(O16&gt;Q16,"○","●")))</f>
        <v>○</v>
      </c>
      <c r="Q15" s="18"/>
      <c r="R15" s="17"/>
      <c r="S15" s="16" t="str">
        <f>(IF(R16="","",IF(R16&gt;T16,"○","●")))</f>
        <v>○</v>
      </c>
      <c r="T15" s="18"/>
      <c r="U15" s="17"/>
      <c r="V15" s="16" t="str">
        <f>(IF(U16="","",IF(U16&gt;W16,"○","●")))</f>
        <v>●</v>
      </c>
      <c r="W15" s="18"/>
      <c r="X15" s="17"/>
      <c r="Y15" s="16" t="str">
        <f>(IF(X16="","",IF(X16&gt;Z16,"○","●")))</f>
        <v>○</v>
      </c>
      <c r="Z15" s="18"/>
      <c r="AA15" s="54">
        <f>SUM(AB15:AD15)</f>
        <v>4.936190476190476</v>
      </c>
      <c r="AB15" s="19">
        <f>COUNTIF(C15:Z15,"○")</f>
        <v>4</v>
      </c>
      <c r="AC15" s="20">
        <f>SUM(C16,F16,I16,L16,O16,R16,U16,X16)/SUM(C16:Z16)</f>
        <v>0.47619047619047616</v>
      </c>
      <c r="AD15" s="20">
        <f>SUM(C14,F14,I14,L14,O14,R14,U14,X14)/SUM(C14:Z14)</f>
        <v>0.46</v>
      </c>
      <c r="AE15" s="19">
        <f>RANK(AA15,$AA$5:$AA$28)</f>
        <v>5</v>
      </c>
      <c r="AF15" s="40"/>
      <c r="AI15">
        <v>11</v>
      </c>
      <c r="AJ15"/>
    </row>
    <row r="16" spans="2:32" ht="13.5">
      <c r="B16" s="117"/>
      <c r="C16" s="66">
        <f>IF(N7="","",N7)</f>
        <v>1</v>
      </c>
      <c r="D16" s="69" t="s">
        <v>5</v>
      </c>
      <c r="E16" s="68">
        <f>IF(L7="","",L7)</f>
        <v>2</v>
      </c>
      <c r="F16" s="66">
        <f>IF(N10="","",N10)</f>
        <v>2</v>
      </c>
      <c r="G16" s="69" t="s">
        <v>5</v>
      </c>
      <c r="H16" s="68">
        <f>IF(L10="","",L10)</f>
        <v>1</v>
      </c>
      <c r="I16" s="66">
        <f>IF(N13="","",N13)</f>
        <v>0</v>
      </c>
      <c r="J16" s="69" t="s">
        <v>5</v>
      </c>
      <c r="K16" s="68">
        <f>IF(L13="","",L13)</f>
        <v>3</v>
      </c>
      <c r="L16" s="21"/>
      <c r="M16" s="22"/>
      <c r="N16" s="23"/>
      <c r="O16" s="31">
        <v>2</v>
      </c>
      <c r="P16" s="24" t="s">
        <v>5</v>
      </c>
      <c r="Q16" s="29">
        <v>1</v>
      </c>
      <c r="R16" s="31">
        <v>2</v>
      </c>
      <c r="S16" s="24" t="s">
        <v>5</v>
      </c>
      <c r="T16" s="29">
        <v>1</v>
      </c>
      <c r="U16" s="31">
        <v>0</v>
      </c>
      <c r="V16" s="24" t="s">
        <v>5</v>
      </c>
      <c r="W16" s="29">
        <v>3</v>
      </c>
      <c r="X16" s="31">
        <v>3</v>
      </c>
      <c r="Y16" s="24" t="s">
        <v>5</v>
      </c>
      <c r="Z16" s="29">
        <v>0</v>
      </c>
      <c r="AA16" s="51"/>
      <c r="AB16" s="25"/>
      <c r="AC16" s="26"/>
      <c r="AD16" s="27"/>
      <c r="AE16" s="25"/>
      <c r="AF16" s="40"/>
    </row>
    <row r="17" spans="2:32" ht="13.5" customHeight="1">
      <c r="B17" s="115" t="str">
        <f>+O4</f>
        <v>玉ちゃんズ</v>
      </c>
      <c r="C17" s="59">
        <f>IF(Q5="","",Q5)</f>
        <v>2</v>
      </c>
      <c r="D17" s="62" t="s">
        <v>4</v>
      </c>
      <c r="E17" s="61">
        <f>IF(O5="","",O5)</f>
        <v>4</v>
      </c>
      <c r="F17" s="59">
        <f>IF(Q8="","",Q8)</f>
        <v>5</v>
      </c>
      <c r="G17" s="62" t="s">
        <v>4</v>
      </c>
      <c r="H17" s="61">
        <f>IF(O8="","",O8)</f>
        <v>3</v>
      </c>
      <c r="I17" s="59">
        <f>IF(Q11="","",Q11)</f>
        <v>5</v>
      </c>
      <c r="J17" s="60" t="s">
        <v>5</v>
      </c>
      <c r="K17" s="61">
        <f>IF(O11="","",O11)</f>
        <v>2</v>
      </c>
      <c r="L17" s="59">
        <f>IF(Q14="","",Q14)</f>
        <v>3</v>
      </c>
      <c r="M17" s="62" t="s">
        <v>4</v>
      </c>
      <c r="N17" s="61">
        <f>IF(O14="","",O14)</f>
        <v>4</v>
      </c>
      <c r="O17" s="7"/>
      <c r="P17" s="8"/>
      <c r="Q17" s="9"/>
      <c r="R17" s="30">
        <v>6</v>
      </c>
      <c r="S17" s="10" t="s">
        <v>4</v>
      </c>
      <c r="T17" s="28">
        <v>1</v>
      </c>
      <c r="U17" s="30">
        <v>5</v>
      </c>
      <c r="V17" s="10" t="s">
        <v>4</v>
      </c>
      <c r="W17" s="28">
        <v>2</v>
      </c>
      <c r="X17" s="30">
        <v>4</v>
      </c>
      <c r="Y17" s="10" t="s">
        <v>4</v>
      </c>
      <c r="Z17" s="28">
        <v>2</v>
      </c>
      <c r="AA17" s="53"/>
      <c r="AB17" s="11"/>
      <c r="AC17" s="12"/>
      <c r="AD17" s="12"/>
      <c r="AE17" s="11"/>
      <c r="AF17" s="40"/>
    </row>
    <row r="18" spans="2:32" ht="13.5">
      <c r="B18" s="116"/>
      <c r="C18" s="63"/>
      <c r="D18" s="64" t="str">
        <f>(IF(C19="","",IF(C19&gt;E19,"○","●")))</f>
        <v>●</v>
      </c>
      <c r="E18" s="65"/>
      <c r="F18" s="63"/>
      <c r="G18" s="64" t="str">
        <f>(IF(F19="","",IF(F19&gt;H19,"○","●")))</f>
        <v>○</v>
      </c>
      <c r="H18" s="65"/>
      <c r="I18" s="63"/>
      <c r="J18" s="64" t="str">
        <f>(IF(I19="","",IF(I19&gt;K19,"○","●")))</f>
        <v>○</v>
      </c>
      <c r="K18" s="65"/>
      <c r="L18" s="63"/>
      <c r="M18" s="64" t="str">
        <f>(IF(L19="","",IF(L19&gt;N19,"○","●")))</f>
        <v>●</v>
      </c>
      <c r="N18" s="65"/>
      <c r="O18" s="13"/>
      <c r="P18" s="14"/>
      <c r="Q18" s="15"/>
      <c r="R18" s="17"/>
      <c r="S18" s="16" t="str">
        <f>(IF(R19="","",IF(R19&gt;T19,"○","●")))</f>
        <v>○</v>
      </c>
      <c r="T18" s="18"/>
      <c r="U18" s="17"/>
      <c r="V18" s="16" t="str">
        <f>(IF(U19="","",IF(U19&gt;W19,"○","●")))</f>
        <v>○</v>
      </c>
      <c r="W18" s="18"/>
      <c r="X18" s="17"/>
      <c r="Y18" s="16" t="str">
        <f>(IF(X19="","",IF(X19&gt;Z19,"○","●")))</f>
        <v>○</v>
      </c>
      <c r="Z18" s="18"/>
      <c r="AA18" s="54">
        <f>SUM(AB18:AD18)</f>
        <v>6.244047619047619</v>
      </c>
      <c r="AB18" s="19">
        <f>COUNTIF(C18:Z18,"○")</f>
        <v>5</v>
      </c>
      <c r="AC18" s="20">
        <f>SUM(C19,F19,I19,L19,O19,R19,U19,X19)/SUM(C19:Z19)</f>
        <v>0.6190476190476191</v>
      </c>
      <c r="AD18" s="20">
        <f>SUM(C17,F17,I17,L17,O17,R17,U17,X17)/SUM(C17:Z17)</f>
        <v>0.625</v>
      </c>
      <c r="AE18" s="106">
        <f>RANK(AA18,$AA$5:$AA$28)</f>
        <v>2</v>
      </c>
      <c r="AF18" s="40"/>
    </row>
    <row r="19" spans="2:32" ht="13.5">
      <c r="B19" s="117"/>
      <c r="C19" s="66">
        <f>IF(Q7="","",Q7)</f>
        <v>1</v>
      </c>
      <c r="D19" s="69" t="s">
        <v>5</v>
      </c>
      <c r="E19" s="68">
        <f>IF(O7="","",O7)</f>
        <v>2</v>
      </c>
      <c r="F19" s="66">
        <f>IF(Q10="","",Q10)</f>
        <v>2</v>
      </c>
      <c r="G19" s="69" t="s">
        <v>5</v>
      </c>
      <c r="H19" s="68">
        <f>IF(O10="","",O10)</f>
        <v>1</v>
      </c>
      <c r="I19" s="66">
        <f>IF(Q13="","",Q13)</f>
        <v>2</v>
      </c>
      <c r="J19" s="69" t="s">
        <v>5</v>
      </c>
      <c r="K19" s="68">
        <f>IF(O13="","",O13)</f>
        <v>1</v>
      </c>
      <c r="L19" s="66">
        <f>IF(Q16="","",Q16)</f>
        <v>1</v>
      </c>
      <c r="M19" s="69" t="s">
        <v>5</v>
      </c>
      <c r="N19" s="68">
        <f>IF(O16="","",O16)</f>
        <v>2</v>
      </c>
      <c r="O19" s="21"/>
      <c r="P19" s="22"/>
      <c r="Q19" s="23"/>
      <c r="R19" s="31">
        <v>3</v>
      </c>
      <c r="S19" s="24" t="s">
        <v>5</v>
      </c>
      <c r="T19" s="29">
        <v>0</v>
      </c>
      <c r="U19" s="31">
        <v>2</v>
      </c>
      <c r="V19" s="24" t="s">
        <v>5</v>
      </c>
      <c r="W19" s="29">
        <v>1</v>
      </c>
      <c r="X19" s="31">
        <v>2</v>
      </c>
      <c r="Y19" s="24" t="s">
        <v>5</v>
      </c>
      <c r="Z19" s="29">
        <v>1</v>
      </c>
      <c r="AA19" s="51"/>
      <c r="AB19" s="25"/>
      <c r="AC19" s="26"/>
      <c r="AD19" s="27"/>
      <c r="AE19" s="25"/>
      <c r="AF19" s="40"/>
    </row>
    <row r="20" spans="2:32" ht="13.5" customHeight="1">
      <c r="B20" s="118" t="str">
        <f>+R4</f>
        <v>ヨネザアド号</v>
      </c>
      <c r="C20" s="59">
        <f>IF(T5="","",T5)</f>
        <v>2</v>
      </c>
      <c r="D20" s="62" t="s">
        <v>4</v>
      </c>
      <c r="E20" s="61">
        <f>IF(R5="","",R5)</f>
        <v>4</v>
      </c>
      <c r="F20" s="59">
        <f>IF(T8="","",T8)</f>
        <v>5</v>
      </c>
      <c r="G20" s="60" t="s">
        <v>5</v>
      </c>
      <c r="H20" s="61">
        <f>IF(R8="","",R8)</f>
        <v>2</v>
      </c>
      <c r="I20" s="59">
        <f>IF(T11="","",T11)</f>
        <v>0</v>
      </c>
      <c r="J20" s="60" t="s">
        <v>5</v>
      </c>
      <c r="K20" s="61">
        <f>IF(R11="","",R11)</f>
        <v>6</v>
      </c>
      <c r="L20" s="59">
        <f>IF(T14="","",T14)</f>
        <v>3</v>
      </c>
      <c r="M20" s="60" t="s">
        <v>5</v>
      </c>
      <c r="N20" s="61">
        <f>IF(R14="","",R14)</f>
        <v>4</v>
      </c>
      <c r="O20" s="59">
        <f>IF(T17="","",T17)</f>
        <v>1</v>
      </c>
      <c r="P20" s="62" t="s">
        <v>4</v>
      </c>
      <c r="Q20" s="61">
        <f>IF(R17="","",R17)</f>
        <v>6</v>
      </c>
      <c r="R20" s="121"/>
      <c r="S20" s="122"/>
      <c r="T20" s="123"/>
      <c r="U20" s="30">
        <v>2</v>
      </c>
      <c r="V20" s="10" t="s">
        <v>4</v>
      </c>
      <c r="W20" s="28">
        <v>6</v>
      </c>
      <c r="X20" s="30">
        <v>4</v>
      </c>
      <c r="Y20" s="10" t="s">
        <v>4</v>
      </c>
      <c r="Z20" s="28">
        <v>3</v>
      </c>
      <c r="AA20" s="53"/>
      <c r="AB20" s="11"/>
      <c r="AC20" s="12"/>
      <c r="AD20" s="12"/>
      <c r="AE20" s="11"/>
      <c r="AF20" s="40"/>
    </row>
    <row r="21" spans="2:32" ht="13.5">
      <c r="B21" s="119"/>
      <c r="C21" s="63"/>
      <c r="D21" s="64" t="str">
        <f>(IF(C22="","",IF(C22&gt;E22,"○","●")))</f>
        <v>●</v>
      </c>
      <c r="E21" s="65"/>
      <c r="F21" s="63"/>
      <c r="G21" s="64" t="str">
        <f>(IF(F22="","",IF(F22&gt;H22,"○","●")))</f>
        <v>○</v>
      </c>
      <c r="H21" s="65"/>
      <c r="I21" s="63"/>
      <c r="J21" s="64" t="str">
        <f>(IF(I22="","",IF(I22&gt;K22,"○","●")))</f>
        <v>●</v>
      </c>
      <c r="K21" s="65"/>
      <c r="L21" s="63"/>
      <c r="M21" s="64" t="str">
        <f>(IF(L22="","",IF(L22&gt;N22,"○","●")))</f>
        <v>●</v>
      </c>
      <c r="N21" s="65"/>
      <c r="O21" s="63"/>
      <c r="P21" s="64" t="str">
        <f>(IF(O22="","",IF(O22&gt;Q22,"○","●")))</f>
        <v>●</v>
      </c>
      <c r="Q21" s="65"/>
      <c r="R21" s="124"/>
      <c r="S21" s="125"/>
      <c r="T21" s="126"/>
      <c r="U21" s="17"/>
      <c r="V21" s="16" t="str">
        <f>(IF(U22="","",IF(U22&gt;W22,"○","●")))</f>
        <v>●</v>
      </c>
      <c r="W21" s="18"/>
      <c r="X21" s="17"/>
      <c r="Y21" s="16" t="str">
        <f>(IF(X22="","",IF(X22&gt;Z22,"○","●")))</f>
        <v>○</v>
      </c>
      <c r="Z21" s="18"/>
      <c r="AA21" s="54">
        <f>SUM(AB21:AD21)</f>
        <v>2.639880952380952</v>
      </c>
      <c r="AB21" s="19">
        <f>COUNTIF(C21:Z21,"○")</f>
        <v>2</v>
      </c>
      <c r="AC21" s="20">
        <f>SUM(C22,F22,I22,L22,O22,R22,U22,X22)/SUM(C22:Z22)</f>
        <v>0.2857142857142857</v>
      </c>
      <c r="AD21" s="20">
        <f>SUM(C20,F20,I20,L20,O20,R20,U20,X20)/SUM(C20:Z20)</f>
        <v>0.3541666666666667</v>
      </c>
      <c r="AE21" s="19">
        <f>RANK(AA21,$AA$5:$AA$28)</f>
        <v>7</v>
      </c>
      <c r="AF21" s="40"/>
    </row>
    <row r="22" spans="2:32" ht="13.5">
      <c r="B22" s="120"/>
      <c r="C22" s="66">
        <f>IF(T7="","",T7)</f>
        <v>1</v>
      </c>
      <c r="D22" s="69" t="s">
        <v>5</v>
      </c>
      <c r="E22" s="68">
        <f>IF(R7="","",R7)</f>
        <v>2</v>
      </c>
      <c r="F22" s="66">
        <f>IF(T10="","",T10)</f>
        <v>2</v>
      </c>
      <c r="G22" s="69" t="s">
        <v>5</v>
      </c>
      <c r="H22" s="68">
        <f>IF(R10="","",R10)</f>
        <v>1</v>
      </c>
      <c r="I22" s="66">
        <f>IF(T13="","",T13)</f>
        <v>0</v>
      </c>
      <c r="J22" s="69" t="s">
        <v>5</v>
      </c>
      <c r="K22" s="68">
        <f>IF(R13="","",R13)</f>
        <v>3</v>
      </c>
      <c r="L22" s="66">
        <f>IF(T16="","",T16)</f>
        <v>1</v>
      </c>
      <c r="M22" s="69" t="s">
        <v>5</v>
      </c>
      <c r="N22" s="68">
        <f>IF(R16="","",R16)</f>
        <v>2</v>
      </c>
      <c r="O22" s="66">
        <f>IF(T19="","",T19)</f>
        <v>0</v>
      </c>
      <c r="P22" s="69" t="s">
        <v>5</v>
      </c>
      <c r="Q22" s="68">
        <f>IF(R19="","",R19)</f>
        <v>3</v>
      </c>
      <c r="R22" s="127"/>
      <c r="S22" s="128"/>
      <c r="T22" s="129"/>
      <c r="U22" s="31">
        <v>0</v>
      </c>
      <c r="V22" s="24" t="s">
        <v>5</v>
      </c>
      <c r="W22" s="29">
        <v>3</v>
      </c>
      <c r="X22" s="31">
        <v>2</v>
      </c>
      <c r="Y22" s="24" t="s">
        <v>5</v>
      </c>
      <c r="Z22" s="29">
        <v>1</v>
      </c>
      <c r="AA22" s="51"/>
      <c r="AB22" s="25"/>
      <c r="AC22" s="26"/>
      <c r="AD22" s="27"/>
      <c r="AE22" s="25"/>
      <c r="AF22" s="40"/>
    </row>
    <row r="23" spans="2:32" ht="13.5">
      <c r="B23" s="115" t="str">
        <f>+U4</f>
        <v>南陽バド協B</v>
      </c>
      <c r="C23" s="59">
        <f>IF(W5="","",W5)</f>
        <v>2</v>
      </c>
      <c r="D23" s="62" t="s">
        <v>4</v>
      </c>
      <c r="E23" s="61">
        <f>IF(U5="","",U5)</f>
        <v>4</v>
      </c>
      <c r="F23" s="59">
        <f>IF(W8="","",W8)</f>
        <v>6</v>
      </c>
      <c r="G23" s="60" t="s">
        <v>5</v>
      </c>
      <c r="H23" s="61">
        <f>IF(U8="","",U8)</f>
        <v>0</v>
      </c>
      <c r="I23" s="59">
        <f>IF(W11="","",W11)</f>
        <v>3</v>
      </c>
      <c r="J23" s="60" t="s">
        <v>5</v>
      </c>
      <c r="K23" s="61">
        <f>IF(U11="","",U11)</f>
        <v>5</v>
      </c>
      <c r="L23" s="59">
        <f>IF(W14="","",W14)</f>
        <v>6</v>
      </c>
      <c r="M23" s="60" t="s">
        <v>5</v>
      </c>
      <c r="N23" s="61">
        <f>IF(U14="","",U14)</f>
        <v>1</v>
      </c>
      <c r="O23" s="59">
        <f>IF(W17="","",W17)</f>
        <v>2</v>
      </c>
      <c r="P23" s="60" t="s">
        <v>5</v>
      </c>
      <c r="Q23" s="61">
        <f>IF(U17="","",U17)</f>
        <v>5</v>
      </c>
      <c r="R23" s="59">
        <f>IF(W20="","",W20)</f>
        <v>6</v>
      </c>
      <c r="S23" s="62" t="s">
        <v>4</v>
      </c>
      <c r="T23" s="61">
        <f>IF(U20="","",U20)</f>
        <v>2</v>
      </c>
      <c r="U23" s="7"/>
      <c r="V23" s="8"/>
      <c r="W23" s="9"/>
      <c r="X23" s="30">
        <v>5</v>
      </c>
      <c r="Y23" s="10" t="s">
        <v>4</v>
      </c>
      <c r="Z23" s="28">
        <v>2</v>
      </c>
      <c r="AA23" s="53"/>
      <c r="AB23" s="11"/>
      <c r="AC23" s="12"/>
      <c r="AD23" s="12"/>
      <c r="AE23" s="11"/>
      <c r="AF23" s="40"/>
    </row>
    <row r="24" spans="2:32" ht="13.5">
      <c r="B24" s="116"/>
      <c r="C24" s="63"/>
      <c r="D24" s="64" t="str">
        <f>(IF(C25="","",IF(C25&gt;E25,"○","●")))</f>
        <v>●</v>
      </c>
      <c r="E24" s="65"/>
      <c r="F24" s="63"/>
      <c r="G24" s="64" t="str">
        <f>(IF(F25="","",IF(F25&gt;H25,"○","●")))</f>
        <v>○</v>
      </c>
      <c r="H24" s="65"/>
      <c r="I24" s="63"/>
      <c r="J24" s="64" t="str">
        <f>(IF(I25="","",IF(I25&gt;K25,"○","●")))</f>
        <v>●</v>
      </c>
      <c r="K24" s="65"/>
      <c r="L24" s="63"/>
      <c r="M24" s="64" t="str">
        <f>(IF(L25="","",IF(L25&gt;N25,"○","●")))</f>
        <v>○</v>
      </c>
      <c r="N24" s="65"/>
      <c r="O24" s="63"/>
      <c r="P24" s="64" t="str">
        <f>(IF(O25="","",IF(O25&gt;Q25,"○","●")))</f>
        <v>●</v>
      </c>
      <c r="Q24" s="65"/>
      <c r="R24" s="63"/>
      <c r="S24" s="64" t="str">
        <f>(IF(R25="","",IF(R25&gt;T25,"○","●")))</f>
        <v>○</v>
      </c>
      <c r="T24" s="65"/>
      <c r="U24" s="13"/>
      <c r="V24" s="14"/>
      <c r="W24" s="15"/>
      <c r="X24" s="17"/>
      <c r="Y24" s="16" t="str">
        <f>(IF(X25="","",IF(X25&gt;Z25,"○","●")))</f>
        <v>○</v>
      </c>
      <c r="Z24" s="18"/>
      <c r="AA24" s="54">
        <f>SUM(AB24:AD24)</f>
        <v>5.278911564625851</v>
      </c>
      <c r="AB24" s="19">
        <f>COUNTIF(C24:Z24,"○")</f>
        <v>4</v>
      </c>
      <c r="AC24" s="20">
        <f>SUM(C25,F25,I25,L25,O25,R25,U25,X25)/SUM(C25:Z25)</f>
        <v>0.6666666666666666</v>
      </c>
      <c r="AD24" s="20">
        <f>SUM(C23,F23,I23,L23,O23,R23,U23,X23)/SUM(C23:Z23)</f>
        <v>0.6122448979591837</v>
      </c>
      <c r="AE24" s="19">
        <f>RANK(AA24,$AA$5:$AA$28)</f>
        <v>4</v>
      </c>
      <c r="AF24" s="40"/>
    </row>
    <row r="25" spans="2:32" ht="13.5">
      <c r="B25" s="117"/>
      <c r="C25" s="66">
        <f>IF(W7="","",W7)</f>
        <v>1</v>
      </c>
      <c r="D25" s="69" t="s">
        <v>5</v>
      </c>
      <c r="E25" s="68">
        <f>IF(U7="","",U7)</f>
        <v>2</v>
      </c>
      <c r="F25" s="66">
        <f>IF(W10="","",W10)</f>
        <v>3</v>
      </c>
      <c r="G25" s="69" t="s">
        <v>5</v>
      </c>
      <c r="H25" s="68">
        <f>IF(U10="","",U10)</f>
        <v>0</v>
      </c>
      <c r="I25" s="66">
        <f>IF(W13="","",W13)</f>
        <v>1</v>
      </c>
      <c r="J25" s="69" t="s">
        <v>5</v>
      </c>
      <c r="K25" s="68">
        <f>IF(U13="","",U13)</f>
        <v>2</v>
      </c>
      <c r="L25" s="66">
        <f>IF(W16="","",W16)</f>
        <v>3</v>
      </c>
      <c r="M25" s="69" t="s">
        <v>5</v>
      </c>
      <c r="N25" s="68">
        <f>IF(U16="","",U16)</f>
        <v>0</v>
      </c>
      <c r="O25" s="66">
        <f>IF(W19="","",W19)</f>
        <v>1</v>
      </c>
      <c r="P25" s="69" t="s">
        <v>5</v>
      </c>
      <c r="Q25" s="68">
        <f>IF(U19="","",U19)</f>
        <v>2</v>
      </c>
      <c r="R25" s="66">
        <f>IF(W22="","",W22)</f>
        <v>3</v>
      </c>
      <c r="S25" s="69" t="s">
        <v>5</v>
      </c>
      <c r="T25" s="68">
        <f>IF(U22="","",U22)</f>
        <v>0</v>
      </c>
      <c r="U25" s="21"/>
      <c r="V25" s="22"/>
      <c r="W25" s="23"/>
      <c r="X25" s="31">
        <v>2</v>
      </c>
      <c r="Y25" s="24" t="s">
        <v>5</v>
      </c>
      <c r="Z25" s="29">
        <v>1</v>
      </c>
      <c r="AA25" s="51"/>
      <c r="AB25" s="25"/>
      <c r="AC25" s="26"/>
      <c r="AD25" s="27"/>
      <c r="AE25" s="25"/>
      <c r="AF25" s="40"/>
    </row>
    <row r="26" spans="2:32" ht="13.5">
      <c r="B26" s="115" t="str">
        <f>+X4</f>
        <v>鬼面組</v>
      </c>
      <c r="C26" s="59">
        <f>IF(Z5="","",Z5)</f>
        <v>2</v>
      </c>
      <c r="D26" s="62" t="s">
        <v>4</v>
      </c>
      <c r="E26" s="61">
        <f>IF(X5="","",X5)</f>
        <v>5</v>
      </c>
      <c r="F26" s="59">
        <f>IF(Z8="","",Z8)</f>
        <v>2</v>
      </c>
      <c r="G26" s="60" t="s">
        <v>5</v>
      </c>
      <c r="H26" s="61">
        <f>IF(X8="","",X8)</f>
        <v>5</v>
      </c>
      <c r="I26" s="59">
        <f>IF(Z11="","",Z11)</f>
        <v>0</v>
      </c>
      <c r="J26" s="60" t="s">
        <v>5</v>
      </c>
      <c r="K26" s="61">
        <f>IF(X11="","",X11)</f>
        <v>6</v>
      </c>
      <c r="L26" s="59">
        <f>IF(Z14="","",Z14)</f>
        <v>2</v>
      </c>
      <c r="M26" s="60" t="s">
        <v>5</v>
      </c>
      <c r="N26" s="61">
        <f>IF(X14="","",X14)</f>
        <v>6</v>
      </c>
      <c r="O26" s="59">
        <f>IF(Z17="","",Z17)</f>
        <v>2</v>
      </c>
      <c r="P26" s="62" t="s">
        <v>4</v>
      </c>
      <c r="Q26" s="61">
        <f>IF(X17="","",X17)</f>
        <v>4</v>
      </c>
      <c r="R26" s="59">
        <f>IF(Z20="","",Z20)</f>
        <v>3</v>
      </c>
      <c r="S26" s="62" t="s">
        <v>4</v>
      </c>
      <c r="T26" s="61">
        <f>IF(X20="","",X20)</f>
        <v>4</v>
      </c>
      <c r="U26" s="59">
        <f>IF(Z23="","",Z23)</f>
        <v>2</v>
      </c>
      <c r="V26" s="62" t="s">
        <v>4</v>
      </c>
      <c r="W26" s="61">
        <f>IF(X23="","",X23)</f>
        <v>5</v>
      </c>
      <c r="X26" s="7"/>
      <c r="Y26" s="8"/>
      <c r="Z26" s="8"/>
      <c r="AA26" s="53"/>
      <c r="AB26" s="11"/>
      <c r="AC26" s="12"/>
      <c r="AD26" s="12"/>
      <c r="AE26" s="11"/>
      <c r="AF26" s="40"/>
    </row>
    <row r="27" spans="2:32" ht="13.5">
      <c r="B27" s="116"/>
      <c r="C27" s="63"/>
      <c r="D27" s="64" t="str">
        <f>(IF(C28="","",IF(C28&gt;E28,"○","●")))</f>
        <v>●</v>
      </c>
      <c r="E27" s="65"/>
      <c r="F27" s="63"/>
      <c r="G27" s="64" t="str">
        <f>(IF(F28="","",IF(F28&gt;H28,"○","●")))</f>
        <v>●</v>
      </c>
      <c r="H27" s="65"/>
      <c r="I27" s="63"/>
      <c r="J27" s="64" t="str">
        <f>(IF(I28="","",IF(I28&gt;K28,"○","●")))</f>
        <v>●</v>
      </c>
      <c r="K27" s="65"/>
      <c r="L27" s="63"/>
      <c r="M27" s="64" t="str">
        <f>(IF(L28="","",IF(L28&gt;N28,"○","●")))</f>
        <v>●</v>
      </c>
      <c r="N27" s="65"/>
      <c r="O27" s="63"/>
      <c r="P27" s="64" t="str">
        <f>(IF(O28="","",IF(O28&gt;Q28,"○","●")))</f>
        <v>●</v>
      </c>
      <c r="Q27" s="65"/>
      <c r="R27" s="63"/>
      <c r="S27" s="64" t="str">
        <f>(IF(R28="","",IF(R28&gt;T28,"○","●")))</f>
        <v>●</v>
      </c>
      <c r="T27" s="65"/>
      <c r="U27" s="63"/>
      <c r="V27" s="64" t="str">
        <f>(IF(U28="","",IF(U28&gt;W28,"○","●")))</f>
        <v>●</v>
      </c>
      <c r="W27" s="65"/>
      <c r="X27" s="13"/>
      <c r="Y27" s="14"/>
      <c r="Z27" s="14"/>
      <c r="AA27" s="54">
        <f>SUM(AB27:AD27)</f>
        <v>0.5089285714285714</v>
      </c>
      <c r="AB27" s="19">
        <f>COUNTIF(C27:Z27,"○")</f>
        <v>0</v>
      </c>
      <c r="AC27" s="20">
        <f>SUM(C28,F28,I28,L28,O28,R28,U28,X28)/SUM(C28:Z28)</f>
        <v>0.23809523809523808</v>
      </c>
      <c r="AD27" s="20">
        <f>SUM(C26,F26,I26,L26,O26,R26,U26,X26)/SUM(C26:Z26)</f>
        <v>0.2708333333333333</v>
      </c>
      <c r="AE27" s="19">
        <f>RANK(AA27,$AA$5:$AA$28)</f>
        <v>8</v>
      </c>
      <c r="AF27" s="40"/>
    </row>
    <row r="28" spans="2:31" ht="13.5">
      <c r="B28" s="117"/>
      <c r="C28" s="66">
        <f>IF(Z7="","",Z7)</f>
        <v>1</v>
      </c>
      <c r="D28" s="69" t="s">
        <v>5</v>
      </c>
      <c r="E28" s="68">
        <f>IF(X7="","",X7)</f>
        <v>2</v>
      </c>
      <c r="F28" s="66">
        <f>IF(Z10="","",Z10)</f>
        <v>1</v>
      </c>
      <c r="G28" s="69" t="s">
        <v>5</v>
      </c>
      <c r="H28" s="68">
        <f>IF(X10="","",X10)</f>
        <v>2</v>
      </c>
      <c r="I28" s="66">
        <f>IF(Z13="","",Z13)</f>
        <v>0</v>
      </c>
      <c r="J28" s="69" t="s">
        <v>5</v>
      </c>
      <c r="K28" s="68">
        <f>IF(X13="","",X13)</f>
        <v>3</v>
      </c>
      <c r="L28" s="66">
        <f>IF(Z16="","",Z16)</f>
        <v>0</v>
      </c>
      <c r="M28" s="69" t="s">
        <v>5</v>
      </c>
      <c r="N28" s="68">
        <f>IF(X16="","",X16)</f>
        <v>3</v>
      </c>
      <c r="O28" s="66">
        <f>IF(Z19="","",Z19)</f>
        <v>1</v>
      </c>
      <c r="P28" s="69" t="s">
        <v>5</v>
      </c>
      <c r="Q28" s="68">
        <f>IF(X19="","",X19)</f>
        <v>2</v>
      </c>
      <c r="R28" s="66">
        <f>IF(Z22="","",Z22)</f>
        <v>1</v>
      </c>
      <c r="S28" s="69" t="s">
        <v>5</v>
      </c>
      <c r="T28" s="68">
        <f>IF(X22="","",X22)</f>
        <v>2</v>
      </c>
      <c r="U28" s="66">
        <f>IF(Z25="","",Z25)</f>
        <v>1</v>
      </c>
      <c r="V28" s="69" t="s">
        <v>5</v>
      </c>
      <c r="W28" s="68">
        <f>IF(X25="","",X25)</f>
        <v>2</v>
      </c>
      <c r="X28" s="21"/>
      <c r="Y28" s="22"/>
      <c r="Z28" s="22"/>
      <c r="AA28" s="51"/>
      <c r="AB28" s="25"/>
      <c r="AC28" s="26"/>
      <c r="AD28" s="27"/>
      <c r="AE28" s="25"/>
    </row>
    <row r="32" spans="24:26" ht="13.5">
      <c r="X32" s="55"/>
      <c r="Y32" s="35"/>
      <c r="Z32" s="55"/>
    </row>
    <row r="33" spans="24:26" ht="13.5">
      <c r="X33" s="36"/>
      <c r="Y33" s="36"/>
      <c r="Z33" s="36"/>
    </row>
    <row r="34" spans="24:26" ht="13.5">
      <c r="X34" s="56"/>
      <c r="Y34" s="57"/>
      <c r="Z34" s="56"/>
    </row>
  </sheetData>
  <sheetProtection/>
  <mergeCells count="17">
    <mergeCell ref="R20:T22"/>
    <mergeCell ref="B23:B25"/>
    <mergeCell ref="B26:B28"/>
    <mergeCell ref="B11:B13"/>
    <mergeCell ref="B14:B16"/>
    <mergeCell ref="B17:B19"/>
    <mergeCell ref="B20:B22"/>
    <mergeCell ref="U4:W4"/>
    <mergeCell ref="X4:Z4"/>
    <mergeCell ref="B5:B7"/>
    <mergeCell ref="B8:B10"/>
    <mergeCell ref="C4:E4"/>
    <mergeCell ref="F4:H4"/>
    <mergeCell ref="I4:K4"/>
    <mergeCell ref="L4:N4"/>
    <mergeCell ref="O4:Q4"/>
    <mergeCell ref="R4:T4"/>
  </mergeCells>
  <printOptions/>
  <pageMargins left="0" right="0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64"/>
  <sheetViews>
    <sheetView zoomScalePageLayoutView="0" workbookViewId="0" topLeftCell="A1">
      <selection activeCell="O1" sqref="O1"/>
    </sheetView>
  </sheetViews>
  <sheetFormatPr defaultColWidth="9.00390625" defaultRowHeight="13.5"/>
  <cols>
    <col min="1" max="1" width="1.4921875" style="1" customWidth="1"/>
    <col min="2" max="2" width="7.50390625" style="1" customWidth="1"/>
    <col min="3" max="20" width="2.625" style="3" customWidth="1"/>
    <col min="21" max="21" width="0.875" style="3" customWidth="1"/>
    <col min="22" max="22" width="5.625" style="1" customWidth="1"/>
    <col min="23" max="23" width="8.00390625" style="1" customWidth="1"/>
    <col min="24" max="24" width="9.125" style="1" bestFit="1" customWidth="1"/>
    <col min="25" max="28" width="9.00390625" style="1" customWidth="1"/>
    <col min="29" max="29" width="3.50390625" style="1" bestFit="1" customWidth="1"/>
    <col min="30" max="30" width="17.75390625" style="1" bestFit="1" customWidth="1"/>
    <col min="31" max="16384" width="9.00390625" style="1" customWidth="1"/>
  </cols>
  <sheetData>
    <row r="1" spans="2:23" ht="22.5" customHeigh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2:23" ht="17.25" customHeight="1">
      <c r="B2" s="34"/>
      <c r="C2" s="34"/>
      <c r="D2" s="34"/>
      <c r="E2" s="34"/>
      <c r="F2" s="34"/>
      <c r="G2" s="34"/>
      <c r="H2" s="34"/>
      <c r="I2" s="34"/>
      <c r="J2" s="34"/>
      <c r="K2" s="39" t="s">
        <v>21</v>
      </c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2:24" ht="17.25">
      <c r="B3" s="2" t="s">
        <v>41</v>
      </c>
      <c r="D3" s="40">
        <v>1</v>
      </c>
      <c r="E3" s="41"/>
      <c r="F3" s="41"/>
      <c r="G3" s="41">
        <v>2</v>
      </c>
      <c r="H3" s="41"/>
      <c r="I3" s="41"/>
      <c r="J3" s="41">
        <v>3</v>
      </c>
      <c r="K3" s="41"/>
      <c r="L3" s="41"/>
      <c r="M3" s="41">
        <v>4</v>
      </c>
      <c r="N3" s="41"/>
      <c r="O3" s="41"/>
      <c r="P3" s="41">
        <v>5</v>
      </c>
      <c r="Q3" s="41"/>
      <c r="R3" s="41"/>
      <c r="S3" s="41">
        <v>6</v>
      </c>
      <c r="T3" s="41"/>
      <c r="U3" s="41"/>
      <c r="X3" s="33"/>
    </row>
    <row r="4" spans="2:30" ht="37.5" customHeight="1">
      <c r="B4" s="4"/>
      <c r="C4" s="130" t="str">
        <f>VLOOKUP(D3,$AC$5:$AD$16,2,0)</f>
        <v>マリーゴールド</v>
      </c>
      <c r="D4" s="131"/>
      <c r="E4" s="132"/>
      <c r="F4" s="130" t="str">
        <f>VLOOKUP(G3,$AC$5:$AD$16,2,0)</f>
        <v>ナンパラチーム</v>
      </c>
      <c r="G4" s="131"/>
      <c r="H4" s="132"/>
      <c r="I4" s="130" t="str">
        <f>VLOOKUP(J3,$AC$5:$AD$16,2,0)</f>
        <v>ルネサスばどB</v>
      </c>
      <c r="J4" s="131"/>
      <c r="K4" s="132"/>
      <c r="L4" s="130" t="str">
        <f>VLOOKUP(M3,$AC$5:$AD$16,2,0)</f>
        <v>三沢</v>
      </c>
      <c r="M4" s="131"/>
      <c r="N4" s="132"/>
      <c r="O4" s="130" t="str">
        <f>VLOOKUP(P3,$AC$5:$AD$16,2,0)</f>
        <v>WAVE</v>
      </c>
      <c r="P4" s="131"/>
      <c r="Q4" s="132"/>
      <c r="R4" s="130"/>
      <c r="S4" s="131"/>
      <c r="T4" s="132"/>
      <c r="U4" s="52"/>
      <c r="V4" s="6" t="s">
        <v>0</v>
      </c>
      <c r="W4" s="32" t="s">
        <v>1</v>
      </c>
      <c r="X4" s="6" t="s">
        <v>3</v>
      </c>
      <c r="Y4" s="5" t="s">
        <v>2</v>
      </c>
      <c r="AC4"/>
      <c r="AD4"/>
    </row>
    <row r="5" spans="2:30" ht="13.5" customHeight="1">
      <c r="B5" s="115" t="str">
        <f>+C4</f>
        <v>マリーゴールド</v>
      </c>
      <c r="C5" s="42"/>
      <c r="D5" s="43"/>
      <c r="E5" s="44"/>
      <c r="F5" s="30">
        <v>4</v>
      </c>
      <c r="G5" s="10" t="s">
        <v>4</v>
      </c>
      <c r="H5" s="28">
        <v>2</v>
      </c>
      <c r="I5" s="30">
        <v>5</v>
      </c>
      <c r="J5" s="10" t="s">
        <v>4</v>
      </c>
      <c r="K5" s="28">
        <v>2</v>
      </c>
      <c r="L5" s="30">
        <v>4</v>
      </c>
      <c r="M5" s="10" t="s">
        <v>4</v>
      </c>
      <c r="N5" s="28">
        <v>2</v>
      </c>
      <c r="O5" s="30">
        <v>2</v>
      </c>
      <c r="P5" s="10" t="s">
        <v>4</v>
      </c>
      <c r="Q5" s="28">
        <v>4</v>
      </c>
      <c r="R5" s="30"/>
      <c r="S5" s="10"/>
      <c r="T5" s="28"/>
      <c r="U5" s="53"/>
      <c r="V5" s="11"/>
      <c r="W5" s="12"/>
      <c r="X5" s="12"/>
      <c r="Y5" s="11"/>
      <c r="AA5" s="74"/>
      <c r="AC5">
        <v>1</v>
      </c>
      <c r="AD5" s="38" t="s">
        <v>38</v>
      </c>
    </row>
    <row r="6" spans="2:30" ht="14.25">
      <c r="B6" s="116"/>
      <c r="C6" s="45"/>
      <c r="D6" s="46"/>
      <c r="E6" s="47"/>
      <c r="F6" s="17"/>
      <c r="G6" s="16" t="str">
        <f>(IF(F7="","",IF(F7&gt;H7,"○","●")))</f>
        <v>○</v>
      </c>
      <c r="H6" s="18"/>
      <c r="I6" s="17"/>
      <c r="J6" s="16" t="str">
        <f>(IF(I7="","",IF(I7&gt;K7,"○","●")))</f>
        <v>○</v>
      </c>
      <c r="K6" s="18"/>
      <c r="L6" s="17"/>
      <c r="M6" s="16" t="str">
        <f>(IF(L7="","",IF(L7&gt;N7,"○","●")))</f>
        <v>○</v>
      </c>
      <c r="N6" s="18"/>
      <c r="O6" s="17"/>
      <c r="P6" s="16" t="str">
        <f>(IF(O7="","",IF(O7&gt;Q7,"○","●")))</f>
        <v>●</v>
      </c>
      <c r="Q6" s="18"/>
      <c r="R6" s="17"/>
      <c r="S6" s="16"/>
      <c r="T6" s="18"/>
      <c r="U6" s="54">
        <f>SUM(V6:X6)</f>
        <v>4.183333333333334</v>
      </c>
      <c r="V6" s="19">
        <f>COUNTIF(C6:T6,"○")</f>
        <v>3</v>
      </c>
      <c r="W6" s="20">
        <f>SUM(C7,F7,I7,L7,O7,R7)/SUM(C7:T7)</f>
        <v>0.5833333333333334</v>
      </c>
      <c r="X6" s="20">
        <f>SUM(C5,F5,I5,L5,O5,R5)/SUM(C5:T5)</f>
        <v>0.6</v>
      </c>
      <c r="Y6" s="19">
        <f>RANK(U6,$U$5:$U$19)</f>
        <v>2</v>
      </c>
      <c r="AA6" s="74"/>
      <c r="AC6">
        <v>2</v>
      </c>
      <c r="AD6" s="38" t="s">
        <v>34</v>
      </c>
    </row>
    <row r="7" spans="2:30" ht="14.25">
      <c r="B7" s="117"/>
      <c r="C7" s="48"/>
      <c r="D7" s="49"/>
      <c r="E7" s="50"/>
      <c r="F7" s="31">
        <v>2</v>
      </c>
      <c r="G7" s="24" t="s">
        <v>5</v>
      </c>
      <c r="H7" s="29">
        <v>1</v>
      </c>
      <c r="I7" s="31">
        <v>2</v>
      </c>
      <c r="J7" s="24" t="s">
        <v>5</v>
      </c>
      <c r="K7" s="29">
        <v>1</v>
      </c>
      <c r="L7" s="31">
        <v>2</v>
      </c>
      <c r="M7" s="24" t="s">
        <v>5</v>
      </c>
      <c r="N7" s="29">
        <v>1</v>
      </c>
      <c r="O7" s="31">
        <v>1</v>
      </c>
      <c r="P7" s="24" t="s">
        <v>5</v>
      </c>
      <c r="Q7" s="29">
        <v>2</v>
      </c>
      <c r="R7" s="31"/>
      <c r="S7" s="24"/>
      <c r="T7" s="29"/>
      <c r="U7" s="51"/>
      <c r="V7" s="25"/>
      <c r="W7" s="26"/>
      <c r="X7" s="27"/>
      <c r="Y7" s="25"/>
      <c r="Z7" s="40"/>
      <c r="AA7" s="74"/>
      <c r="AC7">
        <v>3</v>
      </c>
      <c r="AD7" s="38" t="s">
        <v>36</v>
      </c>
    </row>
    <row r="8" spans="2:30" ht="13.5" customHeight="1">
      <c r="B8" s="133" t="str">
        <f>+F4</f>
        <v>ナンパラチーム</v>
      </c>
      <c r="C8" s="70">
        <f>IF(H5="","",H5)</f>
        <v>2</v>
      </c>
      <c r="D8" s="62" t="s">
        <v>4</v>
      </c>
      <c r="E8" s="61">
        <f>IF(F5="","",F5)</f>
        <v>4</v>
      </c>
      <c r="F8" s="7"/>
      <c r="G8" s="8"/>
      <c r="H8" s="9"/>
      <c r="I8" s="30">
        <v>4</v>
      </c>
      <c r="J8" s="10" t="s">
        <v>4</v>
      </c>
      <c r="K8" s="28">
        <v>2</v>
      </c>
      <c r="L8" s="30">
        <v>6</v>
      </c>
      <c r="M8" s="10" t="s">
        <v>4</v>
      </c>
      <c r="N8" s="28">
        <v>1</v>
      </c>
      <c r="O8" s="30">
        <v>5</v>
      </c>
      <c r="P8" s="10" t="s">
        <v>4</v>
      </c>
      <c r="Q8" s="28">
        <v>2</v>
      </c>
      <c r="R8" s="30"/>
      <c r="S8" s="10"/>
      <c r="T8" s="28"/>
      <c r="U8" s="53"/>
      <c r="V8" s="11"/>
      <c r="W8" s="12"/>
      <c r="X8" s="12"/>
      <c r="Y8" s="11"/>
      <c r="Z8" s="40"/>
      <c r="AA8" s="74"/>
      <c r="AC8">
        <v>4</v>
      </c>
      <c r="AD8" s="38" t="s">
        <v>20</v>
      </c>
    </row>
    <row r="9" spans="2:30" ht="14.25">
      <c r="B9" s="134"/>
      <c r="C9" s="63"/>
      <c r="D9" s="64" t="str">
        <f>(IF(C10="","",IF(C10&gt;E10,"○","●")))</f>
        <v>●</v>
      </c>
      <c r="E9" s="65"/>
      <c r="F9" s="13"/>
      <c r="G9" s="14"/>
      <c r="H9" s="15"/>
      <c r="I9" s="17"/>
      <c r="J9" s="16" t="str">
        <f>(IF(I10="","",IF(I10&gt;K10,"○","●")))</f>
        <v>○</v>
      </c>
      <c r="K9" s="18"/>
      <c r="L9" s="17"/>
      <c r="M9" s="16" t="str">
        <f>(IF(L10="","",IF(L10&gt;N10,"○","●")))</f>
        <v>○</v>
      </c>
      <c r="N9" s="18"/>
      <c r="O9" s="17"/>
      <c r="P9" s="16" t="str">
        <f>(IF(O10="","",IF(O10&gt;Q10,"○","●")))</f>
        <v>○</v>
      </c>
      <c r="Q9" s="18"/>
      <c r="R9" s="17"/>
      <c r="S9" s="16"/>
      <c r="T9" s="18"/>
      <c r="U9" s="54">
        <f>SUM(V9:X9)</f>
        <v>4.32051282051282</v>
      </c>
      <c r="V9" s="19">
        <f>COUNTIF(C9:T9,"○")</f>
        <v>3</v>
      </c>
      <c r="W9" s="20">
        <f>SUM(C10,F10,I10,L10,O10,R10)/SUM(C10:T10)</f>
        <v>0.6666666666666666</v>
      </c>
      <c r="X9" s="20">
        <f>SUM(C8,F8,I8,L8,O8,R8)/SUM(C8:T8)</f>
        <v>0.6538461538461539</v>
      </c>
      <c r="Y9" s="19">
        <f>RANK(U9,$U$5:$U$19)</f>
        <v>1</v>
      </c>
      <c r="Z9" s="40"/>
      <c r="AA9" s="74"/>
      <c r="AC9">
        <v>5</v>
      </c>
      <c r="AD9" s="38" t="s">
        <v>33</v>
      </c>
    </row>
    <row r="10" spans="2:30" ht="14.25">
      <c r="B10" s="135"/>
      <c r="C10" s="73">
        <f>IF(H7="","",H7)</f>
        <v>1</v>
      </c>
      <c r="D10" s="67" t="s">
        <v>5</v>
      </c>
      <c r="E10" s="68">
        <f>IF(F7="","",F7)</f>
        <v>2</v>
      </c>
      <c r="F10" s="21"/>
      <c r="G10" s="22"/>
      <c r="H10" s="23"/>
      <c r="I10" s="31">
        <v>2</v>
      </c>
      <c r="J10" s="24" t="s">
        <v>5</v>
      </c>
      <c r="K10" s="29">
        <v>1</v>
      </c>
      <c r="L10" s="31">
        <v>3</v>
      </c>
      <c r="M10" s="24" t="s">
        <v>5</v>
      </c>
      <c r="N10" s="29">
        <v>0</v>
      </c>
      <c r="O10" s="31">
        <v>2</v>
      </c>
      <c r="P10" s="24" t="s">
        <v>5</v>
      </c>
      <c r="Q10" s="29">
        <v>1</v>
      </c>
      <c r="R10" s="31"/>
      <c r="S10" s="24"/>
      <c r="T10" s="29"/>
      <c r="U10" s="51"/>
      <c r="V10" s="25"/>
      <c r="W10" s="26"/>
      <c r="X10" s="27"/>
      <c r="Y10" s="25"/>
      <c r="Z10" s="40"/>
      <c r="AC10">
        <v>6</v>
      </c>
      <c r="AD10" s="38"/>
    </row>
    <row r="11" spans="2:30" ht="13.5" customHeight="1">
      <c r="B11" s="118" t="str">
        <f>+I4</f>
        <v>ルネサスばどB</v>
      </c>
      <c r="C11" s="59">
        <f>IF(K5="","",K5)</f>
        <v>2</v>
      </c>
      <c r="D11" s="60" t="s">
        <v>4</v>
      </c>
      <c r="E11" s="61">
        <f>IF(I5="","",I5)</f>
        <v>5</v>
      </c>
      <c r="F11" s="59">
        <f>IF(K8="","",K8)</f>
        <v>2</v>
      </c>
      <c r="G11" s="62" t="s">
        <v>4</v>
      </c>
      <c r="H11" s="61">
        <f>IF(I8="","",I8)</f>
        <v>4</v>
      </c>
      <c r="I11" s="7"/>
      <c r="J11" s="8"/>
      <c r="K11" s="9"/>
      <c r="L11" s="30">
        <v>6</v>
      </c>
      <c r="M11" s="10" t="s">
        <v>4</v>
      </c>
      <c r="N11" s="28">
        <v>1</v>
      </c>
      <c r="O11" s="30">
        <v>4</v>
      </c>
      <c r="P11" s="10" t="s">
        <v>4</v>
      </c>
      <c r="Q11" s="28">
        <v>2</v>
      </c>
      <c r="R11" s="30"/>
      <c r="S11" s="10"/>
      <c r="T11" s="28"/>
      <c r="U11" s="53"/>
      <c r="V11" s="11"/>
      <c r="W11" s="12"/>
      <c r="X11" s="12"/>
      <c r="Y11" s="11"/>
      <c r="Z11" s="40"/>
      <c r="AC11">
        <v>7</v>
      </c>
      <c r="AD11" s="38"/>
    </row>
    <row r="12" spans="2:30" ht="14.25">
      <c r="B12" s="119"/>
      <c r="C12" s="63"/>
      <c r="D12" s="64" t="str">
        <f>(IF(C13="","",IF(C13&gt;E13,"○","●")))</f>
        <v>●</v>
      </c>
      <c r="E12" s="65"/>
      <c r="F12" s="63"/>
      <c r="G12" s="64" t="str">
        <f>(IF(F13="","",IF(F13&gt;H13,"○","●")))</f>
        <v>●</v>
      </c>
      <c r="H12" s="65"/>
      <c r="I12" s="13"/>
      <c r="J12" s="14"/>
      <c r="K12" s="15"/>
      <c r="L12" s="17"/>
      <c r="M12" s="16" t="str">
        <f>(IF(L13="","",IF(L13&gt;N13,"○","●")))</f>
        <v>○</v>
      </c>
      <c r="N12" s="18"/>
      <c r="O12" s="17"/>
      <c r="P12" s="16" t="str">
        <f>(IF(O13="","",IF(O13&gt;Q13,"○","●")))</f>
        <v>○</v>
      </c>
      <c r="Q12" s="18"/>
      <c r="R12" s="17"/>
      <c r="S12" s="16"/>
      <c r="T12" s="18"/>
      <c r="U12" s="54">
        <f>SUM(V12:X12)</f>
        <v>3.121794871794872</v>
      </c>
      <c r="V12" s="19">
        <f>COUNTIF(C12:T12,"○")</f>
        <v>2</v>
      </c>
      <c r="W12" s="20">
        <f>SUM(C13,F13,I13,L13,O13,R13)/SUM(C13:T13)</f>
        <v>0.5833333333333334</v>
      </c>
      <c r="X12" s="20">
        <f>SUM(C11,F11,I11,L11,O11,R11)/SUM(C11:T11)</f>
        <v>0.5384615384615384</v>
      </c>
      <c r="Y12" s="19">
        <f>RANK(U12,$U$5:$U$19)</f>
        <v>3</v>
      </c>
      <c r="Z12" s="40"/>
      <c r="AC12">
        <v>8</v>
      </c>
      <c r="AD12" s="38"/>
    </row>
    <row r="13" spans="2:30" ht="14.25">
      <c r="B13" s="120"/>
      <c r="C13" s="66">
        <f>IF(K7="","",K7)</f>
        <v>1</v>
      </c>
      <c r="D13" s="67" t="s">
        <v>5</v>
      </c>
      <c r="E13" s="68">
        <f>IF(I7="","",I7)</f>
        <v>2</v>
      </c>
      <c r="F13" s="66">
        <f>IF(K10="","",K10)</f>
        <v>1</v>
      </c>
      <c r="G13" s="67" t="s">
        <v>5</v>
      </c>
      <c r="H13" s="68">
        <f>IF(I10="","",I10)</f>
        <v>2</v>
      </c>
      <c r="I13" s="21"/>
      <c r="J13" s="22"/>
      <c r="K13" s="23"/>
      <c r="L13" s="31">
        <v>3</v>
      </c>
      <c r="M13" s="24" t="s">
        <v>5</v>
      </c>
      <c r="N13" s="29">
        <v>0</v>
      </c>
      <c r="O13" s="31">
        <v>2</v>
      </c>
      <c r="P13" s="24" t="s">
        <v>5</v>
      </c>
      <c r="Q13" s="29">
        <v>1</v>
      </c>
      <c r="R13" s="31"/>
      <c r="S13" s="24"/>
      <c r="T13" s="29"/>
      <c r="U13" s="51"/>
      <c r="V13" s="25"/>
      <c r="W13" s="26"/>
      <c r="X13" s="27"/>
      <c r="Y13" s="25"/>
      <c r="Z13" s="40"/>
      <c r="AC13">
        <v>9</v>
      </c>
      <c r="AD13" s="38"/>
    </row>
    <row r="14" spans="2:30" ht="13.5" customHeight="1">
      <c r="B14" s="115" t="str">
        <f>+L4</f>
        <v>三沢</v>
      </c>
      <c r="C14" s="59">
        <f>IF(N5="","",N5)</f>
        <v>2</v>
      </c>
      <c r="D14" s="60" t="s">
        <v>4</v>
      </c>
      <c r="E14" s="61">
        <f>IF(L5="","",L5)</f>
        <v>4</v>
      </c>
      <c r="F14" s="59">
        <f>IF(N8="","",N8)</f>
        <v>1</v>
      </c>
      <c r="G14" s="60" t="s">
        <v>4</v>
      </c>
      <c r="H14" s="61">
        <f>IF(L8="","",L8)</f>
        <v>6</v>
      </c>
      <c r="I14" s="59">
        <f>IF(N11="","",N11)</f>
        <v>1</v>
      </c>
      <c r="J14" s="62" t="s">
        <v>4</v>
      </c>
      <c r="K14" s="61">
        <f>IF(L11="","",L11)</f>
        <v>6</v>
      </c>
      <c r="L14" s="7"/>
      <c r="M14" s="8"/>
      <c r="N14" s="9"/>
      <c r="O14" s="30">
        <v>2</v>
      </c>
      <c r="P14" s="10" t="s">
        <v>4</v>
      </c>
      <c r="Q14" s="28">
        <v>4</v>
      </c>
      <c r="R14" s="30"/>
      <c r="S14" s="10"/>
      <c r="T14" s="28"/>
      <c r="U14" s="53"/>
      <c r="V14" s="11"/>
      <c r="W14" s="12"/>
      <c r="X14" s="12"/>
      <c r="Y14" s="11"/>
      <c r="Z14" s="40"/>
      <c r="AC14">
        <v>10</v>
      </c>
      <c r="AD14"/>
    </row>
    <row r="15" spans="2:30" ht="13.5">
      <c r="B15" s="116"/>
      <c r="C15" s="63"/>
      <c r="D15" s="64" t="str">
        <f>(IF(C16="","",IF(C16&gt;E16,"○","●")))</f>
        <v>●</v>
      </c>
      <c r="E15" s="65"/>
      <c r="F15" s="63"/>
      <c r="G15" s="64" t="str">
        <f>(IF(F16="","",IF(F16&gt;H16,"○","●")))</f>
        <v>●</v>
      </c>
      <c r="H15" s="65"/>
      <c r="I15" s="63"/>
      <c r="J15" s="64" t="str">
        <f>(IF(I16="","",IF(I16&gt;K16,"○","●")))</f>
        <v>●</v>
      </c>
      <c r="K15" s="65"/>
      <c r="L15" s="13"/>
      <c r="M15" s="14"/>
      <c r="N15" s="15"/>
      <c r="O15" s="17"/>
      <c r="P15" s="16" t="str">
        <f>(IF(O16="","",IF(O16&gt;Q16,"○","●")))</f>
        <v>●</v>
      </c>
      <c r="Q15" s="18"/>
      <c r="R15" s="17"/>
      <c r="S15" s="16"/>
      <c r="T15" s="18"/>
      <c r="U15" s="54">
        <f>SUM(V15:X15)</f>
        <v>0.39743589743589747</v>
      </c>
      <c r="V15" s="19">
        <f>COUNTIF(C15:T15,"○")</f>
        <v>0</v>
      </c>
      <c r="W15" s="20">
        <f>SUM(C16,F16,I16,L16,O16,R16)/SUM(C16:T16)</f>
        <v>0.16666666666666666</v>
      </c>
      <c r="X15" s="20">
        <f>SUM(C14,F14,I14,L14,O14,R14)/SUM(C14:T14)</f>
        <v>0.23076923076923078</v>
      </c>
      <c r="Y15" s="19">
        <f>RANK(U15,$U$5:$U$19)</f>
        <v>5</v>
      </c>
      <c r="Z15" s="40"/>
      <c r="AC15">
        <v>11</v>
      </c>
      <c r="AD15"/>
    </row>
    <row r="16" spans="2:26" ht="13.5">
      <c r="B16" s="117"/>
      <c r="C16" s="66">
        <f>IF(N7="","",N7)</f>
        <v>1</v>
      </c>
      <c r="D16" s="69" t="s">
        <v>5</v>
      </c>
      <c r="E16" s="68">
        <f>IF(L7="","",L7)</f>
        <v>2</v>
      </c>
      <c r="F16" s="66">
        <f>IF(N10="","",N10)</f>
        <v>0</v>
      </c>
      <c r="G16" s="69" t="s">
        <v>5</v>
      </c>
      <c r="H16" s="68">
        <f>IF(L10="","",L10)</f>
        <v>3</v>
      </c>
      <c r="I16" s="66">
        <f>IF(N13="","",N13)</f>
        <v>0</v>
      </c>
      <c r="J16" s="69" t="s">
        <v>5</v>
      </c>
      <c r="K16" s="68">
        <f>IF(L13="","",L13)</f>
        <v>3</v>
      </c>
      <c r="L16" s="21"/>
      <c r="M16" s="22"/>
      <c r="N16" s="23"/>
      <c r="O16" s="31">
        <v>1</v>
      </c>
      <c r="P16" s="24" t="s">
        <v>5</v>
      </c>
      <c r="Q16" s="29">
        <v>2</v>
      </c>
      <c r="R16" s="31"/>
      <c r="S16" s="24"/>
      <c r="T16" s="29"/>
      <c r="U16" s="51"/>
      <c r="V16" s="25"/>
      <c r="W16" s="26"/>
      <c r="X16" s="27"/>
      <c r="Y16" s="25"/>
      <c r="Z16" s="40"/>
    </row>
    <row r="17" spans="2:26" ht="13.5" customHeight="1">
      <c r="B17" s="115" t="str">
        <f>+O4</f>
        <v>WAVE</v>
      </c>
      <c r="C17" s="59">
        <f>IF(Q5="","",Q5)</f>
        <v>4</v>
      </c>
      <c r="D17" s="62" t="s">
        <v>4</v>
      </c>
      <c r="E17" s="61">
        <f>IF(O5="","",O5)</f>
        <v>2</v>
      </c>
      <c r="F17" s="59">
        <f>IF(Q8="","",Q8)</f>
        <v>2</v>
      </c>
      <c r="G17" s="62" t="s">
        <v>4</v>
      </c>
      <c r="H17" s="61">
        <f>IF(O8="","",O8)</f>
        <v>5</v>
      </c>
      <c r="I17" s="59">
        <f>IF(Q11="","",Q11)</f>
        <v>2</v>
      </c>
      <c r="J17" s="60" t="s">
        <v>5</v>
      </c>
      <c r="K17" s="61">
        <f>IF(O11="","",O11)</f>
        <v>4</v>
      </c>
      <c r="L17" s="59">
        <f>IF(Q14="","",Q14)</f>
        <v>4</v>
      </c>
      <c r="M17" s="62" t="s">
        <v>4</v>
      </c>
      <c r="N17" s="61">
        <f>IF(O14="","",O14)</f>
        <v>2</v>
      </c>
      <c r="O17" s="7"/>
      <c r="P17" s="8"/>
      <c r="Q17" s="9"/>
      <c r="R17" s="30"/>
      <c r="S17" s="10"/>
      <c r="T17" s="28"/>
      <c r="U17" s="53"/>
      <c r="V17" s="11"/>
      <c r="W17" s="12"/>
      <c r="X17" s="12"/>
      <c r="Y17" s="11"/>
      <c r="Z17" s="40"/>
    </row>
    <row r="18" spans="2:26" ht="13.5">
      <c r="B18" s="116"/>
      <c r="C18" s="63"/>
      <c r="D18" s="64" t="str">
        <f>(IF(C19="","",IF(C19&gt;E19,"○","●")))</f>
        <v>○</v>
      </c>
      <c r="E18" s="65"/>
      <c r="F18" s="63"/>
      <c r="G18" s="64" t="str">
        <f>(IF(F19="","",IF(F19&gt;H19,"○","●")))</f>
        <v>●</v>
      </c>
      <c r="H18" s="65"/>
      <c r="I18" s="63"/>
      <c r="J18" s="64" t="str">
        <f>(IF(I19="","",IF(I19&gt;K19,"○","●")))</f>
        <v>●</v>
      </c>
      <c r="K18" s="65"/>
      <c r="L18" s="63"/>
      <c r="M18" s="64" t="str">
        <f>(IF(L19="","",IF(L19&gt;N19,"○","●")))</f>
        <v>○</v>
      </c>
      <c r="N18" s="65"/>
      <c r="O18" s="13"/>
      <c r="P18" s="14"/>
      <c r="Q18" s="15"/>
      <c r="R18" s="17"/>
      <c r="S18" s="16"/>
      <c r="T18" s="18"/>
      <c r="U18" s="54">
        <f>SUM(V18:X18)</f>
        <v>2.98</v>
      </c>
      <c r="V18" s="19">
        <f>COUNTIF(C18:T18,"○")</f>
        <v>2</v>
      </c>
      <c r="W18" s="20">
        <f>SUM(C19,F19,I19,L19,O19,R19)/SUM(C19:T19)</f>
        <v>0.5</v>
      </c>
      <c r="X18" s="20">
        <f>SUM(C17,F17,I17,L17,O17,R17)/SUM(C17:T17)</f>
        <v>0.48</v>
      </c>
      <c r="Y18" s="19">
        <f>RANK(U18,$U$5:$U$19)</f>
        <v>4</v>
      </c>
      <c r="Z18" s="40"/>
    </row>
    <row r="19" spans="2:26" ht="13.5">
      <c r="B19" s="117"/>
      <c r="C19" s="66">
        <f>IF(Q7="","",Q7)</f>
        <v>2</v>
      </c>
      <c r="D19" s="69" t="s">
        <v>5</v>
      </c>
      <c r="E19" s="68">
        <f>IF(O7="","",O7)</f>
        <v>1</v>
      </c>
      <c r="F19" s="66">
        <f>IF(Q10="","",Q10)</f>
        <v>1</v>
      </c>
      <c r="G19" s="69" t="s">
        <v>5</v>
      </c>
      <c r="H19" s="68">
        <f>IF(O10="","",O10)</f>
        <v>2</v>
      </c>
      <c r="I19" s="66">
        <f>IF(Q13="","",Q13)</f>
        <v>1</v>
      </c>
      <c r="J19" s="69" t="s">
        <v>5</v>
      </c>
      <c r="K19" s="68">
        <f>IF(O13="","",O13)</f>
        <v>2</v>
      </c>
      <c r="L19" s="66">
        <f>IF(Q16="","",Q16)</f>
        <v>2</v>
      </c>
      <c r="M19" s="69" t="s">
        <v>5</v>
      </c>
      <c r="N19" s="68">
        <f>IF(O16="","",O16)</f>
        <v>1</v>
      </c>
      <c r="O19" s="21"/>
      <c r="P19" s="22"/>
      <c r="Q19" s="23"/>
      <c r="R19" s="31"/>
      <c r="S19" s="24"/>
      <c r="T19" s="29"/>
      <c r="U19" s="51"/>
      <c r="V19" s="25"/>
      <c r="W19" s="26"/>
      <c r="X19" s="27"/>
      <c r="Y19" s="25"/>
      <c r="Z19" s="40"/>
    </row>
    <row r="20" spans="2:26" ht="13.5" customHeight="1">
      <c r="B20" s="118"/>
      <c r="C20" s="59">
        <f>IF(T5="","",T5)</f>
      </c>
      <c r="D20" s="62" t="s">
        <v>4</v>
      </c>
      <c r="E20" s="61">
        <f>IF(R5="","",R5)</f>
      </c>
      <c r="F20" s="59">
        <f>IF(T8="","",T8)</f>
      </c>
      <c r="G20" s="60" t="s">
        <v>5</v>
      </c>
      <c r="H20" s="61">
        <f>IF(R8="","",R8)</f>
      </c>
      <c r="I20" s="59">
        <f>IF(T11="","",T11)</f>
      </c>
      <c r="J20" s="60" t="s">
        <v>5</v>
      </c>
      <c r="K20" s="61">
        <f>IF(R11="","",R11)</f>
      </c>
      <c r="L20" s="59">
        <f>IF(T14="","",T14)</f>
      </c>
      <c r="M20" s="60" t="s">
        <v>5</v>
      </c>
      <c r="N20" s="61">
        <f>IF(R14="","",R14)</f>
      </c>
      <c r="O20" s="59">
        <f>IF(T17="","",T17)</f>
      </c>
      <c r="P20" s="62" t="s">
        <v>4</v>
      </c>
      <c r="Q20" s="61">
        <f>IF(R17="","",R17)</f>
      </c>
      <c r="R20" s="121"/>
      <c r="S20" s="122"/>
      <c r="T20" s="123"/>
      <c r="U20" s="53"/>
      <c r="V20" s="11"/>
      <c r="W20" s="12"/>
      <c r="X20" s="12"/>
      <c r="Y20" s="11"/>
      <c r="Z20" s="40"/>
    </row>
    <row r="21" spans="2:26" ht="13.5">
      <c r="B21" s="119"/>
      <c r="C21" s="63"/>
      <c r="D21" s="64">
        <f>(IF(C22="","",IF(C22&gt;E22,"○","●")))</f>
      </c>
      <c r="E21" s="65"/>
      <c r="F21" s="63"/>
      <c r="G21" s="64">
        <f>(IF(F22="","",IF(F22&gt;H22,"○","●")))</f>
      </c>
      <c r="H21" s="65"/>
      <c r="I21" s="63"/>
      <c r="J21" s="64">
        <f>(IF(I22="","",IF(I22&gt;K22,"○","●")))</f>
      </c>
      <c r="K21" s="65"/>
      <c r="L21" s="63"/>
      <c r="M21" s="64">
        <f>(IF(L22="","",IF(L22&gt;N22,"○","●")))</f>
      </c>
      <c r="N21" s="65"/>
      <c r="O21" s="63"/>
      <c r="P21" s="64">
        <f>(IF(O22="","",IF(O22&gt;Q22,"○","●")))</f>
      </c>
      <c r="Q21" s="65"/>
      <c r="R21" s="124"/>
      <c r="S21" s="125"/>
      <c r="T21" s="126"/>
      <c r="U21" s="54">
        <f>SUM(V21:X21)</f>
        <v>0</v>
      </c>
      <c r="V21" s="19"/>
      <c r="W21" s="20"/>
      <c r="X21" s="20"/>
      <c r="Y21" s="19"/>
      <c r="Z21" s="40"/>
    </row>
    <row r="22" spans="2:26" ht="13.5">
      <c r="B22" s="120"/>
      <c r="C22" s="66">
        <f>IF(T7="","",T7)</f>
      </c>
      <c r="D22" s="69" t="s">
        <v>5</v>
      </c>
      <c r="E22" s="68">
        <f>IF(R7="","",R7)</f>
      </c>
      <c r="F22" s="66">
        <f>IF(T10="","",T10)</f>
      </c>
      <c r="G22" s="69" t="s">
        <v>5</v>
      </c>
      <c r="H22" s="68">
        <f>IF(R10="","",R10)</f>
      </c>
      <c r="I22" s="66">
        <f>IF(T13="","",T13)</f>
      </c>
      <c r="J22" s="69" t="s">
        <v>5</v>
      </c>
      <c r="K22" s="68">
        <f>IF(R13="","",R13)</f>
      </c>
      <c r="L22" s="66">
        <f>IF(T16="","",T16)</f>
      </c>
      <c r="M22" s="69" t="s">
        <v>5</v>
      </c>
      <c r="N22" s="68">
        <f>IF(R16="","",R16)</f>
      </c>
      <c r="O22" s="66">
        <f>IF(T19="","",T19)</f>
      </c>
      <c r="P22" s="69" t="s">
        <v>5</v>
      </c>
      <c r="Q22" s="68">
        <f>IF(R19="","",R19)</f>
      </c>
      <c r="R22" s="127"/>
      <c r="S22" s="128"/>
      <c r="T22" s="129"/>
      <c r="U22" s="51"/>
      <c r="V22" s="25"/>
      <c r="W22" s="26"/>
      <c r="X22" s="27"/>
      <c r="Y22" s="25"/>
      <c r="Z22" s="40"/>
    </row>
    <row r="27" spans="2:23" ht="17.25" customHeight="1">
      <c r="B27" s="34"/>
      <c r="C27" s="34"/>
      <c r="D27" s="34"/>
      <c r="E27" s="34"/>
      <c r="F27" s="34"/>
      <c r="G27" s="34"/>
      <c r="H27" s="34"/>
      <c r="I27" s="34"/>
      <c r="J27" s="34"/>
      <c r="K27" s="39" t="s">
        <v>21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2:24" ht="17.25">
      <c r="B28" s="2" t="s">
        <v>42</v>
      </c>
      <c r="D28" s="40">
        <v>1</v>
      </c>
      <c r="E28" s="41"/>
      <c r="F28" s="41"/>
      <c r="G28" s="41">
        <v>2</v>
      </c>
      <c r="H28" s="41"/>
      <c r="I28" s="41"/>
      <c r="J28" s="41">
        <v>3</v>
      </c>
      <c r="K28" s="41"/>
      <c r="L28" s="41"/>
      <c r="M28" s="41">
        <v>4</v>
      </c>
      <c r="N28" s="41"/>
      <c r="O28" s="41"/>
      <c r="P28" s="41">
        <v>5</v>
      </c>
      <c r="Q28" s="41"/>
      <c r="R28" s="41"/>
      <c r="S28" s="41">
        <v>6</v>
      </c>
      <c r="T28" s="41"/>
      <c r="U28" s="41"/>
      <c r="X28" s="33"/>
    </row>
    <row r="29" spans="2:30" ht="37.5" customHeight="1">
      <c r="B29" s="4"/>
      <c r="C29" s="130" t="str">
        <f>VLOOKUP(D28,$AC$30:$AD$38,2,0)</f>
        <v>オリーブ</v>
      </c>
      <c r="D29" s="131"/>
      <c r="E29" s="132"/>
      <c r="F29" s="130" t="str">
        <f>VLOOKUP(G28,$AC$30:$AD$38,2,0)</f>
        <v>新ＯＭＯＮＯ</v>
      </c>
      <c r="G29" s="131"/>
      <c r="H29" s="132"/>
      <c r="I29" s="130" t="str">
        <f>VLOOKUP(J28,$AC$30:$AD$38,2,0)</f>
        <v>コーヒーぷらす</v>
      </c>
      <c r="J29" s="131"/>
      <c r="K29" s="132"/>
      <c r="L29" s="130" t="str">
        <f>VLOOKUP(M28,$AC$30:$AD$38,2,0)</f>
        <v>九星会</v>
      </c>
      <c r="M29" s="131"/>
      <c r="N29" s="132"/>
      <c r="O29" s="130" t="str">
        <f>VLOOKUP(P28,$AC$30:$AD$38,2,0)</f>
        <v>米沢サンデーズ</v>
      </c>
      <c r="P29" s="131"/>
      <c r="Q29" s="132"/>
      <c r="R29" s="130" t="str">
        <f>VLOOKUP(S28,$AC$30:$AD$38,2,0)</f>
        <v>鷹山ユニバース</v>
      </c>
      <c r="S29" s="131"/>
      <c r="T29" s="132"/>
      <c r="U29" s="52"/>
      <c r="V29" s="6" t="s">
        <v>0</v>
      </c>
      <c r="W29" s="32" t="s">
        <v>1</v>
      </c>
      <c r="X29" s="6" t="s">
        <v>3</v>
      </c>
      <c r="Y29" s="5" t="s">
        <v>2</v>
      </c>
      <c r="AC29"/>
      <c r="AD29"/>
    </row>
    <row r="30" spans="2:30" ht="13.5" customHeight="1">
      <c r="B30" s="115" t="str">
        <f>+C29</f>
        <v>オリーブ</v>
      </c>
      <c r="C30" s="42"/>
      <c r="D30" s="43"/>
      <c r="E30" s="44"/>
      <c r="F30" s="30">
        <v>3</v>
      </c>
      <c r="G30" s="10" t="s">
        <v>4</v>
      </c>
      <c r="H30" s="28">
        <v>4</v>
      </c>
      <c r="I30" s="30">
        <v>2</v>
      </c>
      <c r="J30" s="10" t="s">
        <v>4</v>
      </c>
      <c r="K30" s="28">
        <v>6</v>
      </c>
      <c r="L30" s="30">
        <v>3</v>
      </c>
      <c r="M30" s="10" t="s">
        <v>4</v>
      </c>
      <c r="N30" s="28">
        <v>4</v>
      </c>
      <c r="O30" s="30">
        <v>6</v>
      </c>
      <c r="P30" s="10" t="s">
        <v>4</v>
      </c>
      <c r="Q30" s="28">
        <v>0</v>
      </c>
      <c r="R30" s="30">
        <v>3</v>
      </c>
      <c r="S30" s="10" t="s">
        <v>4</v>
      </c>
      <c r="T30" s="28">
        <v>4</v>
      </c>
      <c r="U30" s="53"/>
      <c r="V30" s="11"/>
      <c r="W30" s="12"/>
      <c r="X30" s="12"/>
      <c r="Y30" s="11"/>
      <c r="AA30" s="74"/>
      <c r="AC30">
        <v>1</v>
      </c>
      <c r="AD30" s="38" t="s">
        <v>39</v>
      </c>
    </row>
    <row r="31" spans="2:30" ht="14.25">
      <c r="B31" s="116"/>
      <c r="C31" s="45"/>
      <c r="D31" s="46"/>
      <c r="E31" s="47"/>
      <c r="F31" s="17"/>
      <c r="G31" s="16" t="str">
        <f>(IF(F32="","",IF(F32&gt;H32,"○","●")))</f>
        <v>●</v>
      </c>
      <c r="H31" s="18"/>
      <c r="I31" s="17"/>
      <c r="J31" s="16" t="str">
        <f>(IF(I32="","",IF(I32&gt;K32,"○","●")))</f>
        <v>●</v>
      </c>
      <c r="K31" s="18"/>
      <c r="L31" s="17"/>
      <c r="M31" s="16" t="str">
        <f>(IF(L32="","",IF(L32&gt;N32,"○","●")))</f>
        <v>●</v>
      </c>
      <c r="N31" s="18"/>
      <c r="O31" s="17"/>
      <c r="P31" s="16" t="str">
        <f>(IF(O32="","",IF(O32&gt;Q32,"○","●")))</f>
        <v>○</v>
      </c>
      <c r="Q31" s="18"/>
      <c r="R31" s="17"/>
      <c r="S31" s="16" t="str">
        <f>(IF(R32="","",IF(R32&gt;T32,"○","●")))</f>
        <v>●</v>
      </c>
      <c r="T31" s="18"/>
      <c r="U31" s="54">
        <f>SUM(V31:X31)</f>
        <v>1.8857142857142857</v>
      </c>
      <c r="V31" s="19">
        <f>COUNTIF(C31:T31,"○")</f>
        <v>1</v>
      </c>
      <c r="W31" s="20">
        <f>SUM(C32,F32,I32,L32,O32,R32)/SUM(C32:T32)</f>
        <v>0.4</v>
      </c>
      <c r="X31" s="20">
        <f>SUM(C30,F30,I30,L30,O30,R30)/SUM(C30:T30)</f>
        <v>0.4857142857142857</v>
      </c>
      <c r="Y31" s="19">
        <f>RANK(U31,$U$31:$U$46)</f>
        <v>5</v>
      </c>
      <c r="AA31" s="74"/>
      <c r="AC31">
        <v>2</v>
      </c>
      <c r="AD31" s="38" t="s">
        <v>35</v>
      </c>
    </row>
    <row r="32" spans="2:30" ht="14.25">
      <c r="B32" s="117"/>
      <c r="C32" s="48"/>
      <c r="D32" s="49"/>
      <c r="E32" s="50"/>
      <c r="F32" s="31">
        <v>1</v>
      </c>
      <c r="G32" s="24" t="s">
        <v>5</v>
      </c>
      <c r="H32" s="29">
        <v>2</v>
      </c>
      <c r="I32" s="31">
        <v>0</v>
      </c>
      <c r="J32" s="24" t="s">
        <v>5</v>
      </c>
      <c r="K32" s="29">
        <v>3</v>
      </c>
      <c r="L32" s="31">
        <v>1</v>
      </c>
      <c r="M32" s="24" t="s">
        <v>5</v>
      </c>
      <c r="N32" s="29">
        <v>2</v>
      </c>
      <c r="O32" s="31">
        <v>3</v>
      </c>
      <c r="P32" s="24" t="s">
        <v>5</v>
      </c>
      <c r="Q32" s="29">
        <v>0</v>
      </c>
      <c r="R32" s="31">
        <v>1</v>
      </c>
      <c r="S32" s="24" t="s">
        <v>5</v>
      </c>
      <c r="T32" s="29">
        <v>2</v>
      </c>
      <c r="U32" s="51"/>
      <c r="V32" s="25"/>
      <c r="W32" s="26"/>
      <c r="X32" s="27"/>
      <c r="Y32" s="25"/>
      <c r="Z32" s="40"/>
      <c r="AA32" s="74"/>
      <c r="AC32">
        <v>3</v>
      </c>
      <c r="AD32" s="38" t="s">
        <v>37</v>
      </c>
    </row>
    <row r="33" spans="2:30" ht="13.5" customHeight="1">
      <c r="B33" s="133" t="str">
        <f>+F29</f>
        <v>新ＯＭＯＮＯ</v>
      </c>
      <c r="C33" s="70">
        <f>IF(H30="","",H30)</f>
        <v>4</v>
      </c>
      <c r="D33" s="62" t="s">
        <v>4</v>
      </c>
      <c r="E33" s="61">
        <f>IF(F30="","",F30)</f>
        <v>3</v>
      </c>
      <c r="F33" s="7"/>
      <c r="G33" s="8"/>
      <c r="H33" s="9"/>
      <c r="I33" s="30">
        <v>4</v>
      </c>
      <c r="J33" s="10" t="s">
        <v>4</v>
      </c>
      <c r="K33" s="28">
        <v>4</v>
      </c>
      <c r="L33" s="30">
        <v>1</v>
      </c>
      <c r="M33" s="10" t="s">
        <v>4</v>
      </c>
      <c r="N33" s="28">
        <v>6</v>
      </c>
      <c r="O33" s="30">
        <v>3</v>
      </c>
      <c r="P33" s="10" t="s">
        <v>4</v>
      </c>
      <c r="Q33" s="28">
        <v>4</v>
      </c>
      <c r="R33" s="30">
        <v>4</v>
      </c>
      <c r="S33" s="10" t="s">
        <v>4</v>
      </c>
      <c r="T33" s="28">
        <v>2</v>
      </c>
      <c r="U33" s="53"/>
      <c r="V33" s="11"/>
      <c r="W33" s="12"/>
      <c r="X33" s="12"/>
      <c r="Y33" s="11"/>
      <c r="Z33" s="40"/>
      <c r="AA33" s="74"/>
      <c r="AC33">
        <v>4</v>
      </c>
      <c r="AD33" s="38" t="s">
        <v>7</v>
      </c>
    </row>
    <row r="34" spans="2:30" ht="14.25">
      <c r="B34" s="134"/>
      <c r="C34" s="63"/>
      <c r="D34" s="64" t="str">
        <f>(IF(C35="","",IF(C35&gt;E35,"○","●")))</f>
        <v>○</v>
      </c>
      <c r="E34" s="65"/>
      <c r="F34" s="13"/>
      <c r="G34" s="14"/>
      <c r="H34" s="15"/>
      <c r="I34" s="17"/>
      <c r="J34" s="16" t="str">
        <f>(IF(I35="","",IF(I35&gt;K35,"○","●")))</f>
        <v>●</v>
      </c>
      <c r="K34" s="18"/>
      <c r="L34" s="17"/>
      <c r="M34" s="16" t="str">
        <f>(IF(L35="","",IF(L35&gt;N35,"○","●")))</f>
        <v>●</v>
      </c>
      <c r="N34" s="18"/>
      <c r="O34" s="17"/>
      <c r="P34" s="16" t="str">
        <f>(IF(O35="","",IF(O35&gt;Q35,"○","●")))</f>
        <v>●</v>
      </c>
      <c r="Q34" s="18"/>
      <c r="R34" s="17"/>
      <c r="S34" s="16" t="str">
        <f>(IF(R35="","",IF(R35&gt;T35,"○","●")))</f>
        <v>○</v>
      </c>
      <c r="T34" s="18"/>
      <c r="U34" s="54">
        <f>SUM(V34:X34)</f>
        <v>2.857142857142857</v>
      </c>
      <c r="V34" s="19">
        <f>COUNTIF(C34:T34,"○")</f>
        <v>2</v>
      </c>
      <c r="W34" s="20">
        <f>SUM(C35,F35,I35,L35,O35,R35)/SUM(C35:T35)</f>
        <v>0.4</v>
      </c>
      <c r="X34" s="20">
        <f>SUM(C33,F33,I33,L33,O33,R33)/SUM(C33:T33)</f>
        <v>0.45714285714285713</v>
      </c>
      <c r="Y34" s="19">
        <f>RANK(U34,$U$31:$U$46)</f>
        <v>3</v>
      </c>
      <c r="Z34" s="40"/>
      <c r="AA34" s="74"/>
      <c r="AC34">
        <v>5</v>
      </c>
      <c r="AD34" s="38" t="s">
        <v>8</v>
      </c>
    </row>
    <row r="35" spans="2:30" ht="14.25">
      <c r="B35" s="135"/>
      <c r="C35" s="73">
        <f>IF(H32="","",H32)</f>
        <v>2</v>
      </c>
      <c r="D35" s="67" t="s">
        <v>5</v>
      </c>
      <c r="E35" s="68">
        <f>IF(F32="","",F32)</f>
        <v>1</v>
      </c>
      <c r="F35" s="21"/>
      <c r="G35" s="22"/>
      <c r="H35" s="23"/>
      <c r="I35" s="31">
        <v>1</v>
      </c>
      <c r="J35" s="24" t="s">
        <v>5</v>
      </c>
      <c r="K35" s="29">
        <v>2</v>
      </c>
      <c r="L35" s="31">
        <v>0</v>
      </c>
      <c r="M35" s="24" t="s">
        <v>5</v>
      </c>
      <c r="N35" s="29">
        <v>3</v>
      </c>
      <c r="O35" s="31">
        <v>1</v>
      </c>
      <c r="P35" s="24" t="s">
        <v>5</v>
      </c>
      <c r="Q35" s="29">
        <v>2</v>
      </c>
      <c r="R35" s="31">
        <v>2</v>
      </c>
      <c r="S35" s="24" t="s">
        <v>5</v>
      </c>
      <c r="T35" s="29">
        <v>1</v>
      </c>
      <c r="U35" s="51"/>
      <c r="V35" s="25"/>
      <c r="W35" s="26"/>
      <c r="X35" s="27"/>
      <c r="Y35" s="25"/>
      <c r="Z35" s="40"/>
      <c r="AA35" s="74"/>
      <c r="AC35">
        <v>6</v>
      </c>
      <c r="AD35" s="38" t="s">
        <v>40</v>
      </c>
    </row>
    <row r="36" spans="2:30" ht="13.5" customHeight="1">
      <c r="B36" s="118" t="str">
        <f>+I29</f>
        <v>コーヒーぷらす</v>
      </c>
      <c r="C36" s="59">
        <f>IF(K30="","",K30)</f>
        <v>6</v>
      </c>
      <c r="D36" s="60" t="s">
        <v>4</v>
      </c>
      <c r="E36" s="61">
        <f>IF(I30="","",I30)</f>
        <v>2</v>
      </c>
      <c r="F36" s="59">
        <f>IF(K33="","",K33)</f>
        <v>4</v>
      </c>
      <c r="G36" s="62" t="s">
        <v>4</v>
      </c>
      <c r="H36" s="61">
        <f>IF(I33="","",I33)</f>
        <v>4</v>
      </c>
      <c r="I36" s="7"/>
      <c r="J36" s="8"/>
      <c r="K36" s="9"/>
      <c r="L36" s="30">
        <v>4</v>
      </c>
      <c r="M36" s="10" t="s">
        <v>4</v>
      </c>
      <c r="N36" s="28">
        <v>4</v>
      </c>
      <c r="O36" s="30">
        <v>6</v>
      </c>
      <c r="P36" s="10" t="s">
        <v>4</v>
      </c>
      <c r="Q36" s="28">
        <v>1</v>
      </c>
      <c r="R36" s="30">
        <v>5</v>
      </c>
      <c r="S36" s="10" t="s">
        <v>4</v>
      </c>
      <c r="T36" s="28">
        <v>2</v>
      </c>
      <c r="U36" s="53"/>
      <c r="V36" s="11"/>
      <c r="W36" s="12"/>
      <c r="X36" s="12"/>
      <c r="Y36" s="11"/>
      <c r="Z36" s="40"/>
      <c r="AC36">
        <v>7</v>
      </c>
      <c r="AD36" s="38"/>
    </row>
    <row r="37" spans="2:30" ht="14.25">
      <c r="B37" s="119"/>
      <c r="C37" s="63"/>
      <c r="D37" s="64" t="str">
        <f>(IF(C38="","",IF(C38&gt;E38,"○","●")))</f>
        <v>○</v>
      </c>
      <c r="E37" s="65"/>
      <c r="F37" s="63"/>
      <c r="G37" s="64" t="str">
        <f>(IF(F38="","",IF(F38&gt;H38,"○","●")))</f>
        <v>○</v>
      </c>
      <c r="H37" s="65"/>
      <c r="I37" s="13"/>
      <c r="J37" s="14"/>
      <c r="K37" s="15"/>
      <c r="L37" s="17"/>
      <c r="M37" s="16" t="str">
        <f>(IF(L38="","",IF(L38&gt;N38,"○","●")))</f>
        <v>○</v>
      </c>
      <c r="N37" s="18"/>
      <c r="O37" s="17"/>
      <c r="P37" s="16" t="str">
        <f>(IF(O38="","",IF(O38&gt;Q38,"○","●")))</f>
        <v>○</v>
      </c>
      <c r="Q37" s="18"/>
      <c r="R37" s="17"/>
      <c r="S37" s="16" t="str">
        <f>(IF(R38="","",IF(R38&gt;T38,"○","●")))</f>
        <v>○</v>
      </c>
      <c r="T37" s="18"/>
      <c r="U37" s="54">
        <f>SUM(V37:X37)</f>
        <v>6.457894736842105</v>
      </c>
      <c r="V37" s="19">
        <f>COUNTIF(C37:T37,"○")</f>
        <v>5</v>
      </c>
      <c r="W37" s="20">
        <f>SUM(C38,F38,I38,L38,O38,R38)/SUM(C38:T38)</f>
        <v>0.8</v>
      </c>
      <c r="X37" s="20">
        <f>SUM(C36,F36,I36,L36,O36,R36)/SUM(C36:T36)</f>
        <v>0.6578947368421053</v>
      </c>
      <c r="Y37" s="19">
        <f>RANK(U37,$U$31:$U$46)</f>
        <v>1</v>
      </c>
      <c r="Z37" s="40"/>
      <c r="AC37">
        <v>8</v>
      </c>
      <c r="AD37" s="38"/>
    </row>
    <row r="38" spans="2:30" ht="14.25">
      <c r="B38" s="120"/>
      <c r="C38" s="66">
        <f>IF(K32="","",K32)</f>
        <v>3</v>
      </c>
      <c r="D38" s="67" t="s">
        <v>5</v>
      </c>
      <c r="E38" s="68">
        <f>IF(I32="","",I32)</f>
        <v>0</v>
      </c>
      <c r="F38" s="66">
        <f>IF(K35="","",K35)</f>
        <v>2</v>
      </c>
      <c r="G38" s="67" t="s">
        <v>5</v>
      </c>
      <c r="H38" s="68">
        <f>IF(I35="","",I35)</f>
        <v>1</v>
      </c>
      <c r="I38" s="21"/>
      <c r="J38" s="22"/>
      <c r="K38" s="23"/>
      <c r="L38" s="31">
        <v>2</v>
      </c>
      <c r="M38" s="24" t="s">
        <v>5</v>
      </c>
      <c r="N38" s="29">
        <v>1</v>
      </c>
      <c r="O38" s="31">
        <v>3</v>
      </c>
      <c r="P38" s="24" t="s">
        <v>5</v>
      </c>
      <c r="Q38" s="29">
        <v>0</v>
      </c>
      <c r="R38" s="31">
        <v>2</v>
      </c>
      <c r="S38" s="24" t="s">
        <v>5</v>
      </c>
      <c r="T38" s="29">
        <v>1</v>
      </c>
      <c r="U38" s="51"/>
      <c r="V38" s="25"/>
      <c r="W38" s="26"/>
      <c r="X38" s="27"/>
      <c r="Y38" s="25"/>
      <c r="Z38" s="40"/>
      <c r="AC38">
        <v>9</v>
      </c>
      <c r="AD38" s="38"/>
    </row>
    <row r="39" spans="2:30" ht="13.5" customHeight="1">
      <c r="B39" s="115" t="str">
        <f>+L29</f>
        <v>九星会</v>
      </c>
      <c r="C39" s="59">
        <f>IF(N30="","",N30)</f>
        <v>4</v>
      </c>
      <c r="D39" s="60" t="s">
        <v>4</v>
      </c>
      <c r="E39" s="61">
        <f>IF(L30="","",L30)</f>
        <v>3</v>
      </c>
      <c r="F39" s="59">
        <f>IF(N33="","",N33)</f>
        <v>6</v>
      </c>
      <c r="G39" s="60" t="s">
        <v>4</v>
      </c>
      <c r="H39" s="61">
        <f>IF(L33="","",L33)</f>
        <v>1</v>
      </c>
      <c r="I39" s="59">
        <f>IF(N36="","",N36)</f>
        <v>4</v>
      </c>
      <c r="J39" s="62" t="s">
        <v>4</v>
      </c>
      <c r="K39" s="61">
        <f>IF(L36="","",L36)</f>
        <v>4</v>
      </c>
      <c r="L39" s="7"/>
      <c r="M39" s="8"/>
      <c r="N39" s="9"/>
      <c r="O39" s="30">
        <v>4</v>
      </c>
      <c r="P39" s="10" t="s">
        <v>4</v>
      </c>
      <c r="Q39" s="28">
        <v>3</v>
      </c>
      <c r="R39" s="30">
        <v>5</v>
      </c>
      <c r="S39" s="10" t="s">
        <v>4</v>
      </c>
      <c r="T39" s="28">
        <v>3</v>
      </c>
      <c r="U39" s="53"/>
      <c r="V39" s="11"/>
      <c r="W39" s="12"/>
      <c r="X39" s="12"/>
      <c r="Y39" s="11"/>
      <c r="Z39" s="40"/>
      <c r="AC39">
        <v>10</v>
      </c>
      <c r="AD39"/>
    </row>
    <row r="40" spans="2:30" ht="13.5">
      <c r="B40" s="116"/>
      <c r="C40" s="63"/>
      <c r="D40" s="64" t="str">
        <f>(IF(C41="","",IF(C41&gt;E41,"○","●")))</f>
        <v>○</v>
      </c>
      <c r="E40" s="65"/>
      <c r="F40" s="63"/>
      <c r="G40" s="64" t="str">
        <f>(IF(F41="","",IF(F41&gt;H41,"○","●")))</f>
        <v>○</v>
      </c>
      <c r="H40" s="65"/>
      <c r="I40" s="63"/>
      <c r="J40" s="64" t="str">
        <f>(IF(I41="","",IF(I41&gt;K41,"○","●")))</f>
        <v>●</v>
      </c>
      <c r="K40" s="65"/>
      <c r="L40" s="13"/>
      <c r="M40" s="14"/>
      <c r="N40" s="15"/>
      <c r="O40" s="17"/>
      <c r="P40" s="16" t="str">
        <f>(IF(O41="","",IF(O41&gt;Q41,"○","●")))</f>
        <v>○</v>
      </c>
      <c r="Q40" s="18"/>
      <c r="R40" s="17"/>
      <c r="S40" s="16" t="str">
        <f>(IF(R41="","",IF(R41&gt;T41,"○","●")))</f>
        <v>○</v>
      </c>
      <c r="T40" s="18"/>
      <c r="U40" s="54">
        <f>SUM(V40:X40)</f>
        <v>5.288288288288289</v>
      </c>
      <c r="V40" s="19">
        <f>COUNTIF(C40:T40,"○")</f>
        <v>4</v>
      </c>
      <c r="W40" s="20">
        <f>SUM(C41,F41,I41,L41,O41,R41)/SUM(C41:T41)</f>
        <v>0.6666666666666666</v>
      </c>
      <c r="X40" s="20">
        <f>SUM(C39,F39,I39,L39,O39,R39)/SUM(C39:T39)</f>
        <v>0.6216216216216216</v>
      </c>
      <c r="Y40" s="19">
        <f>RANK(U40,$U$31:$U$46)</f>
        <v>2</v>
      </c>
      <c r="Z40" s="40"/>
      <c r="AC40">
        <v>11</v>
      </c>
      <c r="AD40"/>
    </row>
    <row r="41" spans="2:26" ht="13.5">
      <c r="B41" s="117"/>
      <c r="C41" s="66">
        <f>IF(N32="","",N32)</f>
        <v>2</v>
      </c>
      <c r="D41" s="69" t="s">
        <v>5</v>
      </c>
      <c r="E41" s="68">
        <f>IF(L32="","",L32)</f>
        <v>1</v>
      </c>
      <c r="F41" s="66">
        <f>IF(N35="","",N35)</f>
        <v>3</v>
      </c>
      <c r="G41" s="69" t="s">
        <v>5</v>
      </c>
      <c r="H41" s="68">
        <f>IF(L35="","",L35)</f>
        <v>0</v>
      </c>
      <c r="I41" s="66">
        <f>IF(N38="","",N38)</f>
        <v>1</v>
      </c>
      <c r="J41" s="69" t="s">
        <v>5</v>
      </c>
      <c r="K41" s="68">
        <f>IF(L38="","",L38)</f>
        <v>2</v>
      </c>
      <c r="L41" s="21"/>
      <c r="M41" s="22"/>
      <c r="N41" s="23"/>
      <c r="O41" s="31">
        <v>2</v>
      </c>
      <c r="P41" s="24" t="s">
        <v>5</v>
      </c>
      <c r="Q41" s="29">
        <v>1</v>
      </c>
      <c r="R41" s="31">
        <v>2</v>
      </c>
      <c r="S41" s="24" t="s">
        <v>5</v>
      </c>
      <c r="T41" s="29">
        <v>1</v>
      </c>
      <c r="U41" s="51"/>
      <c r="V41" s="25"/>
      <c r="W41" s="26"/>
      <c r="X41" s="27"/>
      <c r="Y41" s="25"/>
      <c r="Z41" s="40"/>
    </row>
    <row r="42" spans="2:26" ht="13.5" customHeight="1">
      <c r="B42" s="115" t="str">
        <f>+O29</f>
        <v>米沢サンデーズ</v>
      </c>
      <c r="C42" s="59">
        <f>IF(Q30="","",Q30)</f>
        <v>0</v>
      </c>
      <c r="D42" s="62" t="s">
        <v>4</v>
      </c>
      <c r="E42" s="61">
        <f>IF(O30="","",O30)</f>
        <v>6</v>
      </c>
      <c r="F42" s="59">
        <f>IF(Q33="","",Q33)</f>
        <v>4</v>
      </c>
      <c r="G42" s="62" t="s">
        <v>4</v>
      </c>
      <c r="H42" s="61">
        <f>IF(O33="","",O33)</f>
        <v>3</v>
      </c>
      <c r="I42" s="59">
        <f>IF(Q36="","",Q36)</f>
        <v>1</v>
      </c>
      <c r="J42" s="60" t="s">
        <v>5</v>
      </c>
      <c r="K42" s="61">
        <f>IF(O36="","",O36)</f>
        <v>6</v>
      </c>
      <c r="L42" s="59">
        <f>IF(Q39="","",Q39)</f>
        <v>3</v>
      </c>
      <c r="M42" s="62" t="s">
        <v>4</v>
      </c>
      <c r="N42" s="61">
        <f>IF(O39="","",O39)</f>
        <v>4</v>
      </c>
      <c r="O42" s="7"/>
      <c r="P42" s="8"/>
      <c r="Q42" s="9"/>
      <c r="R42" s="30">
        <v>5</v>
      </c>
      <c r="S42" s="10" t="s">
        <v>4</v>
      </c>
      <c r="T42" s="28">
        <v>4</v>
      </c>
      <c r="U42" s="53"/>
      <c r="V42" s="11"/>
      <c r="W42" s="12"/>
      <c r="X42" s="12"/>
      <c r="Y42" s="11"/>
      <c r="Z42" s="40"/>
    </row>
    <row r="43" spans="2:26" ht="13.5">
      <c r="B43" s="116"/>
      <c r="C43" s="63"/>
      <c r="D43" s="64" t="str">
        <f>(IF(C44="","",IF(C44&gt;E44,"○","●")))</f>
        <v>●</v>
      </c>
      <c r="E43" s="65"/>
      <c r="F43" s="63"/>
      <c r="G43" s="64" t="str">
        <f>(IF(F44="","",IF(F44&gt;H44,"○","●")))</f>
        <v>○</v>
      </c>
      <c r="H43" s="65"/>
      <c r="I43" s="63"/>
      <c r="J43" s="64" t="str">
        <f>(IF(I44="","",IF(I44&gt;K44,"○","●")))</f>
        <v>●</v>
      </c>
      <c r="K43" s="65"/>
      <c r="L43" s="63"/>
      <c r="M43" s="64" t="str">
        <f>(IF(L44="","",IF(L44&gt;N44,"○","●")))</f>
        <v>●</v>
      </c>
      <c r="N43" s="65"/>
      <c r="O43" s="13"/>
      <c r="P43" s="14"/>
      <c r="Q43" s="15"/>
      <c r="R43" s="17"/>
      <c r="S43" s="16" t="str">
        <f>(IF(R44="","",IF(R44&gt;T44,"○","●")))</f>
        <v>○</v>
      </c>
      <c r="T43" s="18"/>
      <c r="U43" s="54">
        <f>SUM(V43:X43)</f>
        <v>2.6944444444444446</v>
      </c>
      <c r="V43" s="19">
        <f>COUNTIF(C43:T43,"○")</f>
        <v>2</v>
      </c>
      <c r="W43" s="20">
        <f>SUM(C44,F44,I44,L44,O44,R44)/SUM(C44:T44)</f>
        <v>0.3333333333333333</v>
      </c>
      <c r="X43" s="20">
        <f>SUM(C42,F42,I42,L42,O42,R42)/SUM(C42:T42)</f>
        <v>0.3611111111111111</v>
      </c>
      <c r="Y43" s="19">
        <f>RANK(U43,$U$31:$U$46)</f>
        <v>4</v>
      </c>
      <c r="Z43" s="40"/>
    </row>
    <row r="44" spans="2:26" ht="13.5">
      <c r="B44" s="117"/>
      <c r="C44" s="66">
        <f>IF(Q32="","",Q32)</f>
        <v>0</v>
      </c>
      <c r="D44" s="69" t="s">
        <v>5</v>
      </c>
      <c r="E44" s="68">
        <f>IF(O32="","",O32)</f>
        <v>3</v>
      </c>
      <c r="F44" s="66">
        <f>IF(Q35="","",Q35)</f>
        <v>2</v>
      </c>
      <c r="G44" s="69" t="s">
        <v>5</v>
      </c>
      <c r="H44" s="68">
        <f>IF(O35="","",O35)</f>
        <v>1</v>
      </c>
      <c r="I44" s="66">
        <f>IF(Q38="","",Q38)</f>
        <v>0</v>
      </c>
      <c r="J44" s="69" t="s">
        <v>5</v>
      </c>
      <c r="K44" s="68">
        <f>IF(O38="","",O38)</f>
        <v>3</v>
      </c>
      <c r="L44" s="66">
        <f>IF(Q41="","",Q41)</f>
        <v>1</v>
      </c>
      <c r="M44" s="69" t="s">
        <v>5</v>
      </c>
      <c r="N44" s="68">
        <f>IF(O41="","",O41)</f>
        <v>2</v>
      </c>
      <c r="O44" s="21"/>
      <c r="P44" s="22"/>
      <c r="Q44" s="23"/>
      <c r="R44" s="31">
        <v>2</v>
      </c>
      <c r="S44" s="24" t="s">
        <v>5</v>
      </c>
      <c r="T44" s="29">
        <v>1</v>
      </c>
      <c r="U44" s="51"/>
      <c r="V44" s="25"/>
      <c r="W44" s="26"/>
      <c r="X44" s="27"/>
      <c r="Y44" s="25"/>
      <c r="Z44" s="40"/>
    </row>
    <row r="45" spans="2:26" ht="13.5" customHeight="1">
      <c r="B45" s="118" t="str">
        <f>+R29</f>
        <v>鷹山ユニバース</v>
      </c>
      <c r="C45" s="59">
        <f>IF(T30="","",T30)</f>
        <v>4</v>
      </c>
      <c r="D45" s="62" t="s">
        <v>4</v>
      </c>
      <c r="E45" s="61">
        <f>IF(R30="","",R30)</f>
        <v>3</v>
      </c>
      <c r="F45" s="59">
        <f>IF(T33="","",T33)</f>
        <v>2</v>
      </c>
      <c r="G45" s="60" t="s">
        <v>5</v>
      </c>
      <c r="H45" s="61">
        <f>IF(R33="","",R33)</f>
        <v>4</v>
      </c>
      <c r="I45" s="59">
        <f>IF(T36="","",T36)</f>
        <v>2</v>
      </c>
      <c r="J45" s="60" t="s">
        <v>5</v>
      </c>
      <c r="K45" s="61">
        <f>IF(R36="","",R36)</f>
        <v>5</v>
      </c>
      <c r="L45" s="59">
        <f>IF(T39="","",T39)</f>
        <v>3</v>
      </c>
      <c r="M45" s="60" t="s">
        <v>5</v>
      </c>
      <c r="N45" s="61">
        <f>IF(R39="","",R39)</f>
        <v>5</v>
      </c>
      <c r="O45" s="59">
        <f>IF(T42="","",T42)</f>
        <v>4</v>
      </c>
      <c r="P45" s="62" t="s">
        <v>4</v>
      </c>
      <c r="Q45" s="61">
        <f>IF(R42="","",R42)</f>
        <v>5</v>
      </c>
      <c r="R45" s="121"/>
      <c r="S45" s="122"/>
      <c r="T45" s="123"/>
      <c r="U45" s="53"/>
      <c r="V45" s="11"/>
      <c r="W45" s="12"/>
      <c r="X45" s="12"/>
      <c r="Y45" s="11"/>
      <c r="Z45" s="40"/>
    </row>
    <row r="46" spans="2:26" ht="13.5">
      <c r="B46" s="119"/>
      <c r="C46" s="63"/>
      <c r="D46" s="64" t="str">
        <f>(IF(C47="","",IF(C47&gt;E47,"○","●")))</f>
        <v>○</v>
      </c>
      <c r="E46" s="65"/>
      <c r="F46" s="63"/>
      <c r="G46" s="64" t="str">
        <f>(IF(F47="","",IF(F47&gt;H47,"○","●")))</f>
        <v>●</v>
      </c>
      <c r="H46" s="65"/>
      <c r="I46" s="63"/>
      <c r="J46" s="64" t="str">
        <f>(IF(I47="","",IF(I47&gt;K47,"○","●")))</f>
        <v>●</v>
      </c>
      <c r="K46" s="65"/>
      <c r="L46" s="63"/>
      <c r="M46" s="64" t="str">
        <f>(IF(L47="","",IF(L47&gt;N47,"○","●")))</f>
        <v>●</v>
      </c>
      <c r="N46" s="65"/>
      <c r="O46" s="63"/>
      <c r="P46" s="64" t="str">
        <f>(IF(O47="","",IF(O47&gt;Q47,"○","●")))</f>
        <v>●</v>
      </c>
      <c r="Q46" s="65"/>
      <c r="R46" s="124"/>
      <c r="S46" s="125"/>
      <c r="T46" s="126"/>
      <c r="U46" s="54">
        <f>SUM(V46:X46)</f>
        <v>1.8054054054054054</v>
      </c>
      <c r="V46" s="19">
        <f>COUNTIF(C46:T46,"○")</f>
        <v>1</v>
      </c>
      <c r="W46" s="20">
        <f>SUM(C47,F47,I47,L47,O47,R47)/SUM(C47:T47)</f>
        <v>0.4</v>
      </c>
      <c r="X46" s="20">
        <f>SUM(C45,F45,I45,L45,O45,R45)/SUM(C45:T45)</f>
        <v>0.40540540540540543</v>
      </c>
      <c r="Y46" s="19">
        <f>RANK(U46,$U$31:$U$46)</f>
        <v>6</v>
      </c>
      <c r="Z46" s="40"/>
    </row>
    <row r="47" spans="2:26" ht="13.5">
      <c r="B47" s="120"/>
      <c r="C47" s="66">
        <f>IF(T32="","",T32)</f>
        <v>2</v>
      </c>
      <c r="D47" s="69" t="s">
        <v>5</v>
      </c>
      <c r="E47" s="68">
        <f>IF(R32="","",R32)</f>
        <v>1</v>
      </c>
      <c r="F47" s="66">
        <f>IF(T35="","",T35)</f>
        <v>1</v>
      </c>
      <c r="G47" s="69" t="s">
        <v>5</v>
      </c>
      <c r="H47" s="68">
        <f>IF(R35="","",R35)</f>
        <v>2</v>
      </c>
      <c r="I47" s="66">
        <f>IF(T38="","",T38)</f>
        <v>1</v>
      </c>
      <c r="J47" s="69" t="s">
        <v>5</v>
      </c>
      <c r="K47" s="68">
        <f>IF(R38="","",R38)</f>
        <v>2</v>
      </c>
      <c r="L47" s="66">
        <f>IF(T41="","",T41)</f>
        <v>1</v>
      </c>
      <c r="M47" s="69" t="s">
        <v>5</v>
      </c>
      <c r="N47" s="68">
        <f>IF(R41="","",R41)</f>
        <v>2</v>
      </c>
      <c r="O47" s="66">
        <f>IF(T44="","",T44)</f>
        <v>1</v>
      </c>
      <c r="P47" s="69" t="s">
        <v>5</v>
      </c>
      <c r="Q47" s="68">
        <f>IF(R44="","",R44)</f>
        <v>2</v>
      </c>
      <c r="R47" s="127"/>
      <c r="S47" s="128"/>
      <c r="T47" s="129"/>
      <c r="U47" s="51"/>
      <c r="V47" s="25"/>
      <c r="W47" s="26"/>
      <c r="X47" s="27"/>
      <c r="Y47" s="25"/>
      <c r="Z47" s="40"/>
    </row>
    <row r="50" spans="3:21" ht="13.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3:21" ht="13.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3:21" ht="13.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3:21" ht="13.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3:21" ht="13.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3:21" ht="13.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3:21" ht="13.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3:21" ht="13.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3:21" ht="13.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3:21" ht="13.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3:21" ht="13.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3:21" ht="13.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3:21" ht="13.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3:21" ht="13.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3:21" ht="13.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</sheetData>
  <sheetProtection/>
  <mergeCells count="26">
    <mergeCell ref="L4:N4"/>
    <mergeCell ref="O4:Q4"/>
    <mergeCell ref="B14:B16"/>
    <mergeCell ref="C4:E4"/>
    <mergeCell ref="F4:H4"/>
    <mergeCell ref="I4:K4"/>
    <mergeCell ref="B45:B47"/>
    <mergeCell ref="R45:T47"/>
    <mergeCell ref="R29:T29"/>
    <mergeCell ref="B30:B32"/>
    <mergeCell ref="B33:B35"/>
    <mergeCell ref="B36:B38"/>
    <mergeCell ref="C29:E29"/>
    <mergeCell ref="F29:H29"/>
    <mergeCell ref="I29:K29"/>
    <mergeCell ref="L29:N29"/>
    <mergeCell ref="R20:T22"/>
    <mergeCell ref="R4:T4"/>
    <mergeCell ref="B39:B41"/>
    <mergeCell ref="B42:B44"/>
    <mergeCell ref="B17:B19"/>
    <mergeCell ref="B20:B22"/>
    <mergeCell ref="O29:Q29"/>
    <mergeCell ref="B5:B7"/>
    <mergeCell ref="B8:B10"/>
    <mergeCell ref="B11:B1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"/>
  <sheetViews>
    <sheetView workbookViewId="0" topLeftCell="A1">
      <selection activeCell="R13" sqref="R13"/>
    </sheetView>
  </sheetViews>
  <sheetFormatPr defaultColWidth="9.00390625" defaultRowHeight="13.5"/>
  <cols>
    <col min="1" max="1" width="3.375" style="1" customWidth="1"/>
    <col min="2" max="2" width="7.50390625" style="1" customWidth="1"/>
    <col min="3" max="20" width="2.625" style="3" customWidth="1"/>
    <col min="21" max="21" width="1.75390625" style="3" customWidth="1"/>
    <col min="22" max="22" width="6.50390625" style="1" customWidth="1"/>
    <col min="23" max="23" width="8.00390625" style="1" customWidth="1"/>
    <col min="24" max="24" width="9.125" style="1" bestFit="1" customWidth="1"/>
    <col min="25" max="28" width="9.00390625" style="1" customWidth="1"/>
    <col min="29" max="29" width="3.50390625" style="1" bestFit="1" customWidth="1"/>
    <col min="30" max="30" width="17.75390625" style="1" bestFit="1" customWidth="1"/>
    <col min="31" max="16384" width="9.00390625" style="1" customWidth="1"/>
  </cols>
  <sheetData>
    <row r="1" spans="1:24" ht="27.75" customHeight="1">
      <c r="A1" s="136" t="s">
        <v>95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r="3" spans="12:20" ht="19.5" customHeight="1">
      <c r="L3" s="103">
        <v>0</v>
      </c>
      <c r="P3" s="88" t="s">
        <v>70</v>
      </c>
      <c r="T3" s="103">
        <v>3</v>
      </c>
    </row>
    <row r="4" spans="2:23" ht="19.5" customHeight="1">
      <c r="B4" s="1" t="s">
        <v>52</v>
      </c>
      <c r="F4" s="75" t="s">
        <v>53</v>
      </c>
      <c r="G4" s="16"/>
      <c r="H4" s="16"/>
      <c r="I4" s="113" t="s">
        <v>82</v>
      </c>
      <c r="J4" s="113"/>
      <c r="K4" s="113"/>
      <c r="L4" s="113"/>
      <c r="M4" s="113"/>
      <c r="N4" s="113"/>
      <c r="O4" s="113"/>
      <c r="P4" s="88" t="s">
        <v>70</v>
      </c>
      <c r="Q4" s="90" t="s">
        <v>54</v>
      </c>
      <c r="R4" s="91"/>
      <c r="S4" s="85"/>
      <c r="T4" s="110" t="s">
        <v>84</v>
      </c>
      <c r="U4" s="110"/>
      <c r="V4" s="110"/>
      <c r="W4" s="110"/>
    </row>
    <row r="5" spans="6:23" ht="19.5" customHeight="1">
      <c r="F5" s="76"/>
      <c r="G5" s="76"/>
      <c r="H5" s="76"/>
      <c r="I5" s="77"/>
      <c r="J5" s="77"/>
      <c r="K5" s="77"/>
      <c r="L5" s="77"/>
      <c r="M5" s="77"/>
      <c r="N5" s="77"/>
      <c r="O5" s="77"/>
      <c r="P5" s="92"/>
      <c r="Q5" s="93"/>
      <c r="R5" s="94"/>
      <c r="S5" s="95"/>
      <c r="T5" s="77"/>
      <c r="U5" s="77"/>
      <c r="V5" s="80"/>
      <c r="W5" s="91"/>
    </row>
    <row r="6" spans="6:23" ht="19.5" customHeight="1">
      <c r="F6" s="16"/>
      <c r="G6" s="16"/>
      <c r="H6" s="16"/>
      <c r="I6" s="77"/>
      <c r="J6" s="77"/>
      <c r="K6" s="77"/>
      <c r="L6" s="104">
        <v>0</v>
      </c>
      <c r="M6" s="77"/>
      <c r="N6" s="77"/>
      <c r="O6" s="77"/>
      <c r="P6" s="92"/>
      <c r="Q6" s="36"/>
      <c r="R6" s="95"/>
      <c r="S6" s="95"/>
      <c r="T6" s="104">
        <v>3</v>
      </c>
      <c r="U6" s="77"/>
      <c r="V6" s="80"/>
      <c r="W6" s="91"/>
    </row>
    <row r="7" spans="2:23" ht="19.5" customHeight="1">
      <c r="B7" s="1" t="s">
        <v>55</v>
      </c>
      <c r="F7" s="81" t="s">
        <v>56</v>
      </c>
      <c r="G7" s="82"/>
      <c r="H7" s="82"/>
      <c r="I7" s="110" t="s">
        <v>85</v>
      </c>
      <c r="J7" s="110"/>
      <c r="K7" s="110"/>
      <c r="L7" s="110"/>
      <c r="M7" s="110"/>
      <c r="N7" s="110"/>
      <c r="O7" s="110"/>
      <c r="P7" s="88" t="s">
        <v>57</v>
      </c>
      <c r="Q7" s="96" t="s">
        <v>58</v>
      </c>
      <c r="R7" s="97"/>
      <c r="S7" s="86"/>
      <c r="T7" s="112" t="s">
        <v>87</v>
      </c>
      <c r="U7" s="112"/>
      <c r="V7" s="112"/>
      <c r="W7" s="112"/>
    </row>
    <row r="8" spans="6:23" ht="19.5" customHeight="1">
      <c r="F8" s="75"/>
      <c r="G8" s="16"/>
      <c r="H8" s="16"/>
      <c r="I8" s="87"/>
      <c r="J8" s="87"/>
      <c r="K8" s="87"/>
      <c r="L8" s="87"/>
      <c r="M8" s="87"/>
      <c r="N8" s="87"/>
      <c r="O8" s="87"/>
      <c r="P8" s="88"/>
      <c r="Q8" s="98"/>
      <c r="R8" s="95"/>
      <c r="S8" s="99"/>
      <c r="T8" s="89"/>
      <c r="U8" s="89"/>
      <c r="V8" s="89"/>
      <c r="W8" s="89"/>
    </row>
    <row r="9" spans="6:23" ht="19.5" customHeight="1">
      <c r="F9" s="16"/>
      <c r="G9" s="16"/>
      <c r="H9" s="16"/>
      <c r="I9" s="77"/>
      <c r="J9" s="77"/>
      <c r="K9" s="77"/>
      <c r="L9" s="104">
        <v>2</v>
      </c>
      <c r="M9" s="77"/>
      <c r="N9" s="77"/>
      <c r="O9" s="77"/>
      <c r="P9" s="92"/>
      <c r="Q9" s="100"/>
      <c r="R9" s="91"/>
      <c r="S9" s="95"/>
      <c r="T9" s="104">
        <v>1</v>
      </c>
      <c r="U9" s="77"/>
      <c r="V9" s="80"/>
      <c r="W9" s="91"/>
    </row>
    <row r="10" spans="2:23" ht="19.5" customHeight="1">
      <c r="B10" s="1" t="s">
        <v>59</v>
      </c>
      <c r="F10" s="75" t="s">
        <v>60</v>
      </c>
      <c r="G10" s="16"/>
      <c r="H10" s="16"/>
      <c r="I10" s="110" t="s">
        <v>88</v>
      </c>
      <c r="J10" s="110"/>
      <c r="K10" s="110"/>
      <c r="L10" s="110"/>
      <c r="M10" s="110"/>
      <c r="N10" s="110"/>
      <c r="O10" s="110"/>
      <c r="P10" s="88" t="s">
        <v>70</v>
      </c>
      <c r="Q10" s="90" t="s">
        <v>61</v>
      </c>
      <c r="R10" s="91"/>
      <c r="S10" s="86"/>
      <c r="T10" s="112" t="s">
        <v>35</v>
      </c>
      <c r="U10" s="112"/>
      <c r="V10" s="112"/>
      <c r="W10" s="112"/>
    </row>
    <row r="11" spans="6:23" ht="19.5" customHeight="1">
      <c r="F11" s="75"/>
      <c r="G11" s="16"/>
      <c r="H11" s="16"/>
      <c r="I11" s="87"/>
      <c r="J11" s="87"/>
      <c r="K11" s="87"/>
      <c r="L11" s="87"/>
      <c r="M11" s="87"/>
      <c r="N11" s="87"/>
      <c r="O11" s="87"/>
      <c r="P11" s="88"/>
      <c r="Q11" s="98"/>
      <c r="R11" s="95"/>
      <c r="S11" s="99"/>
      <c r="T11" s="89"/>
      <c r="U11" s="89"/>
      <c r="V11" s="89"/>
      <c r="W11" s="89"/>
    </row>
    <row r="12" spans="6:23" ht="19.5" customHeight="1">
      <c r="F12" s="16"/>
      <c r="G12" s="16"/>
      <c r="H12" s="16"/>
      <c r="I12" s="77"/>
      <c r="J12" s="77"/>
      <c r="K12" s="77"/>
      <c r="L12" s="104">
        <v>2</v>
      </c>
      <c r="M12" s="77"/>
      <c r="N12" s="77"/>
      <c r="O12" s="77"/>
      <c r="P12" s="92"/>
      <c r="Q12" s="36"/>
      <c r="R12" s="95"/>
      <c r="S12" s="95"/>
      <c r="T12" s="104">
        <v>1</v>
      </c>
      <c r="U12" s="77"/>
      <c r="V12" s="80"/>
      <c r="W12" s="91"/>
    </row>
    <row r="13" spans="2:23" ht="19.5" customHeight="1">
      <c r="B13" s="1" t="s">
        <v>62</v>
      </c>
      <c r="F13" s="81" t="s">
        <v>63</v>
      </c>
      <c r="G13" s="82"/>
      <c r="H13" s="82"/>
      <c r="I13" s="110" t="s">
        <v>8</v>
      </c>
      <c r="J13" s="110"/>
      <c r="K13" s="110"/>
      <c r="L13" s="110"/>
      <c r="M13" s="110"/>
      <c r="N13" s="110"/>
      <c r="O13" s="110"/>
      <c r="P13" s="88" t="s">
        <v>70</v>
      </c>
      <c r="Q13" s="96" t="s">
        <v>64</v>
      </c>
      <c r="R13" s="97"/>
      <c r="S13" s="86"/>
      <c r="T13" s="112" t="s">
        <v>90</v>
      </c>
      <c r="U13" s="112"/>
      <c r="V13" s="112"/>
      <c r="W13" s="112"/>
    </row>
    <row r="14" spans="6:23" ht="19.5" customHeight="1">
      <c r="F14" s="75"/>
      <c r="G14" s="16"/>
      <c r="H14" s="16"/>
      <c r="I14" s="87"/>
      <c r="J14" s="87"/>
      <c r="K14" s="87"/>
      <c r="L14" s="87"/>
      <c r="M14" s="87"/>
      <c r="N14" s="87"/>
      <c r="O14" s="87"/>
      <c r="P14" s="88"/>
      <c r="Q14" s="98"/>
      <c r="R14" s="95"/>
      <c r="S14" s="99"/>
      <c r="T14" s="89"/>
      <c r="U14" s="89"/>
      <c r="V14" s="89"/>
      <c r="W14" s="89"/>
    </row>
    <row r="15" spans="6:26" ht="19.5" customHeight="1">
      <c r="F15" s="16"/>
      <c r="G15" s="16"/>
      <c r="H15" s="16"/>
      <c r="I15" s="77"/>
      <c r="J15" s="77"/>
      <c r="K15" s="77"/>
      <c r="L15" s="104">
        <v>1</v>
      </c>
      <c r="M15" s="77"/>
      <c r="N15" s="77"/>
      <c r="O15" s="77"/>
      <c r="P15" s="92"/>
      <c r="Q15" s="100"/>
      <c r="R15" s="91"/>
      <c r="S15" s="95"/>
      <c r="T15" s="104">
        <v>2</v>
      </c>
      <c r="U15" s="77"/>
      <c r="V15" s="80"/>
      <c r="W15" s="91"/>
      <c r="Z15" s="3"/>
    </row>
    <row r="16" spans="2:23" ht="19.5" customHeight="1">
      <c r="B16" s="1" t="s">
        <v>65</v>
      </c>
      <c r="F16" s="81" t="s">
        <v>66</v>
      </c>
      <c r="G16" s="82"/>
      <c r="H16" s="82"/>
      <c r="I16" s="110" t="s">
        <v>91</v>
      </c>
      <c r="J16" s="110"/>
      <c r="K16" s="110"/>
      <c r="L16" s="110"/>
      <c r="M16" s="110"/>
      <c r="N16" s="110"/>
      <c r="O16" s="110"/>
      <c r="P16" s="88" t="s">
        <v>67</v>
      </c>
      <c r="Q16" s="96" t="s">
        <v>68</v>
      </c>
      <c r="R16" s="97"/>
      <c r="S16" s="86"/>
      <c r="T16" s="112" t="s">
        <v>93</v>
      </c>
      <c r="U16" s="112"/>
      <c r="V16" s="112"/>
      <c r="W16" s="112"/>
    </row>
    <row r="17" spans="6:23" ht="19.5" customHeight="1">
      <c r="F17" s="75"/>
      <c r="G17" s="16"/>
      <c r="H17" s="16"/>
      <c r="I17" s="88"/>
      <c r="J17" s="88"/>
      <c r="K17" s="88"/>
      <c r="L17" s="88"/>
      <c r="M17" s="88"/>
      <c r="N17" s="88"/>
      <c r="O17" s="88"/>
      <c r="P17" s="88"/>
      <c r="Q17" s="98"/>
      <c r="R17" s="95"/>
      <c r="S17" s="99"/>
      <c r="T17" s="89"/>
      <c r="U17" s="89"/>
      <c r="V17" s="89"/>
      <c r="W17" s="89"/>
    </row>
    <row r="18" spans="6:23" ht="19.5" customHeight="1">
      <c r="F18" s="75"/>
      <c r="G18" s="16"/>
      <c r="H18" s="16"/>
      <c r="I18" s="101"/>
      <c r="J18" s="101"/>
      <c r="K18" s="101"/>
      <c r="L18" s="36"/>
      <c r="M18" s="36"/>
      <c r="N18" s="36"/>
      <c r="O18" s="36"/>
      <c r="P18" s="102"/>
      <c r="Q18" s="98"/>
      <c r="R18" s="95"/>
      <c r="S18" s="99"/>
      <c r="T18" s="99"/>
      <c r="U18" s="99"/>
      <c r="V18" s="36"/>
      <c r="W18" s="91"/>
    </row>
    <row r="19" spans="6:22" ht="19.5" customHeight="1">
      <c r="F19" s="140" t="s">
        <v>69</v>
      </c>
      <c r="G19" s="140"/>
      <c r="H19" s="82"/>
      <c r="I19" s="111" t="s">
        <v>94</v>
      </c>
      <c r="J19" s="111"/>
      <c r="K19" s="111"/>
      <c r="L19" s="111"/>
      <c r="M19" s="111"/>
      <c r="N19" s="111"/>
      <c r="O19" s="111"/>
      <c r="P19" s="83"/>
      <c r="Q19" s="75"/>
      <c r="R19" s="78"/>
      <c r="S19" s="84"/>
      <c r="T19" s="84"/>
      <c r="U19" s="84"/>
      <c r="V19" s="16"/>
    </row>
    <row r="20" ht="19.5" customHeight="1"/>
    <row r="21" spans="2:9" ht="19.5" customHeight="1">
      <c r="B21" s="107" t="s">
        <v>71</v>
      </c>
      <c r="C21" s="140" t="s">
        <v>83</v>
      </c>
      <c r="D21" s="140"/>
      <c r="E21" s="140"/>
      <c r="F21" s="140"/>
      <c r="G21" s="140"/>
      <c r="H21" s="140"/>
      <c r="I21" s="140"/>
    </row>
    <row r="22" spans="2:9" ht="19.5" customHeight="1">
      <c r="B22" s="108" t="s">
        <v>72</v>
      </c>
      <c r="C22" s="114" t="s">
        <v>82</v>
      </c>
      <c r="D22" s="114"/>
      <c r="E22" s="114"/>
      <c r="F22" s="114"/>
      <c r="G22" s="114"/>
      <c r="H22" s="114"/>
      <c r="I22" s="114"/>
    </row>
    <row r="23" spans="2:9" ht="19.5" customHeight="1">
      <c r="B23" s="108" t="s">
        <v>73</v>
      </c>
      <c r="C23" s="139" t="s">
        <v>86</v>
      </c>
      <c r="D23" s="139"/>
      <c r="E23" s="139"/>
      <c r="F23" s="139"/>
      <c r="G23" s="139"/>
      <c r="H23" s="139"/>
      <c r="I23" s="139"/>
    </row>
    <row r="24" spans="2:9" ht="19.5" customHeight="1">
      <c r="B24" s="105" t="s">
        <v>74</v>
      </c>
      <c r="C24" s="138" t="s">
        <v>85</v>
      </c>
      <c r="D24" s="138"/>
      <c r="E24" s="138"/>
      <c r="F24" s="138"/>
      <c r="G24" s="138"/>
      <c r="H24" s="138"/>
      <c r="I24" s="138"/>
    </row>
    <row r="25" spans="2:9" ht="19.5" customHeight="1">
      <c r="B25" s="105" t="s">
        <v>75</v>
      </c>
      <c r="C25" s="138" t="s">
        <v>88</v>
      </c>
      <c r="D25" s="138"/>
      <c r="E25" s="138"/>
      <c r="F25" s="138"/>
      <c r="G25" s="138"/>
      <c r="H25" s="138"/>
      <c r="I25" s="138"/>
    </row>
    <row r="26" spans="2:9" ht="19.5" customHeight="1">
      <c r="B26" s="105" t="s">
        <v>76</v>
      </c>
      <c r="C26" s="139" t="s">
        <v>35</v>
      </c>
      <c r="D26" s="139"/>
      <c r="E26" s="139"/>
      <c r="F26" s="139"/>
      <c r="G26" s="139"/>
      <c r="H26" s="139"/>
      <c r="I26" s="139"/>
    </row>
    <row r="27" spans="2:9" ht="19.5" customHeight="1">
      <c r="B27" s="105" t="s">
        <v>77</v>
      </c>
      <c r="C27" s="138" t="s">
        <v>8</v>
      </c>
      <c r="D27" s="138"/>
      <c r="E27" s="138"/>
      <c r="F27" s="138"/>
      <c r="G27" s="138"/>
      <c r="H27" s="138"/>
      <c r="I27" s="138"/>
    </row>
    <row r="28" spans="2:9" ht="19.5" customHeight="1">
      <c r="B28" s="105" t="s">
        <v>78</v>
      </c>
      <c r="C28" s="139" t="s">
        <v>89</v>
      </c>
      <c r="D28" s="139"/>
      <c r="E28" s="139"/>
      <c r="F28" s="139"/>
      <c r="G28" s="139"/>
      <c r="H28" s="139"/>
      <c r="I28" s="139"/>
    </row>
    <row r="29" spans="2:9" ht="19.5" customHeight="1">
      <c r="B29" s="105" t="s">
        <v>79</v>
      </c>
      <c r="C29" s="139" t="s">
        <v>92</v>
      </c>
      <c r="D29" s="139"/>
      <c r="E29" s="139"/>
      <c r="F29" s="139"/>
      <c r="G29" s="139"/>
      <c r="H29" s="139"/>
      <c r="I29" s="139"/>
    </row>
    <row r="30" spans="2:9" ht="19.5" customHeight="1">
      <c r="B30" s="105" t="s">
        <v>80</v>
      </c>
      <c r="C30" s="138" t="s">
        <v>91</v>
      </c>
      <c r="D30" s="138"/>
      <c r="E30" s="138"/>
      <c r="F30" s="138"/>
      <c r="G30" s="138"/>
      <c r="H30" s="138"/>
      <c r="I30" s="138"/>
    </row>
    <row r="31" spans="2:9" ht="19.5" customHeight="1">
      <c r="B31" s="105" t="s">
        <v>81</v>
      </c>
      <c r="C31" s="109" t="s">
        <v>94</v>
      </c>
      <c r="D31" s="109"/>
      <c r="E31" s="109"/>
      <c r="F31" s="109"/>
      <c r="G31" s="109"/>
      <c r="H31" s="109"/>
      <c r="I31" s="109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3.5" customHeight="1"/>
    <row r="42" ht="13.5" customHeight="1"/>
    <row r="45" ht="13.5" customHeight="1"/>
    <row r="48" ht="13.5" customHeight="1"/>
    <row r="56" ht="13.5" customHeight="1"/>
    <row r="57" ht="13.5" customHeight="1"/>
    <row r="59" ht="13.5" customHeight="1"/>
    <row r="60" ht="13.5" customHeight="1"/>
    <row r="62" ht="13.5" customHeight="1"/>
    <row r="63" ht="13.5" customHeight="1"/>
    <row r="65" ht="13.5" customHeight="1"/>
  </sheetData>
  <sheetProtection/>
  <mergeCells count="24">
    <mergeCell ref="I10:O10"/>
    <mergeCell ref="I13:O13"/>
    <mergeCell ref="T10:W10"/>
    <mergeCell ref="T13:W13"/>
    <mergeCell ref="C29:I29"/>
    <mergeCell ref="C30:I30"/>
    <mergeCell ref="C31:I31"/>
    <mergeCell ref="I4:O4"/>
    <mergeCell ref="I7:O7"/>
    <mergeCell ref="I16:O16"/>
    <mergeCell ref="F19:G19"/>
    <mergeCell ref="I19:O19"/>
    <mergeCell ref="C25:I25"/>
    <mergeCell ref="C26:I26"/>
    <mergeCell ref="A1:X1"/>
    <mergeCell ref="C27:I27"/>
    <mergeCell ref="C28:I28"/>
    <mergeCell ref="C21:I21"/>
    <mergeCell ref="C22:I22"/>
    <mergeCell ref="C23:I23"/>
    <mergeCell ref="C24:I24"/>
    <mergeCell ref="T16:W16"/>
    <mergeCell ref="T4:W4"/>
    <mergeCell ref="T7:W7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J22"/>
  <sheetViews>
    <sheetView tabSelected="1" zoomScalePageLayoutView="0" workbookViewId="0" topLeftCell="A1">
      <selection activeCell="W1" sqref="W1"/>
    </sheetView>
  </sheetViews>
  <sheetFormatPr defaultColWidth="9.00390625" defaultRowHeight="13.5"/>
  <cols>
    <col min="1" max="1" width="0.5" style="1" customWidth="1"/>
    <col min="2" max="2" width="7.50390625" style="1" customWidth="1"/>
    <col min="3" max="26" width="2.625" style="3" customWidth="1"/>
    <col min="27" max="27" width="0.5" style="3" customWidth="1"/>
    <col min="28" max="28" width="5.50390625" style="1" customWidth="1"/>
    <col min="29" max="29" width="8.00390625" style="1" customWidth="1"/>
    <col min="30" max="30" width="9.125" style="1" bestFit="1" customWidth="1"/>
    <col min="31" max="34" width="9.00390625" style="1" customWidth="1"/>
    <col min="35" max="35" width="3.50390625" style="1" bestFit="1" customWidth="1"/>
    <col min="36" max="36" width="17.75390625" style="1" bestFit="1" customWidth="1"/>
    <col min="37" max="16384" width="9.00390625" style="1" customWidth="1"/>
  </cols>
  <sheetData>
    <row r="1" spans="2:29" ht="22.5" customHeigh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2:29" ht="17.25" customHeight="1">
      <c r="B2" s="34"/>
      <c r="C2" s="34"/>
      <c r="D2" s="34"/>
      <c r="E2" s="34"/>
      <c r="F2" s="34"/>
      <c r="G2" s="34"/>
      <c r="H2" s="34"/>
      <c r="I2" s="34"/>
      <c r="J2" s="34"/>
      <c r="K2" s="39" t="s">
        <v>21</v>
      </c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2:30" ht="17.25">
      <c r="B3" s="2" t="s">
        <v>12</v>
      </c>
      <c r="D3" s="40">
        <v>1</v>
      </c>
      <c r="E3" s="41"/>
      <c r="F3" s="41"/>
      <c r="G3" s="41">
        <v>2</v>
      </c>
      <c r="H3" s="41"/>
      <c r="I3" s="41"/>
      <c r="J3" s="41">
        <v>3</v>
      </c>
      <c r="K3" s="41"/>
      <c r="L3" s="41"/>
      <c r="M3" s="41">
        <v>4</v>
      </c>
      <c r="N3" s="41"/>
      <c r="O3" s="41"/>
      <c r="P3" s="41">
        <v>5</v>
      </c>
      <c r="Q3" s="41"/>
      <c r="R3" s="41"/>
      <c r="S3" s="41">
        <v>6</v>
      </c>
      <c r="T3" s="41"/>
      <c r="U3" s="41"/>
      <c r="V3" s="41">
        <v>7</v>
      </c>
      <c r="W3" s="41"/>
      <c r="X3" s="41"/>
      <c r="Y3" s="41">
        <v>8</v>
      </c>
      <c r="Z3" s="41"/>
      <c r="AA3" s="41"/>
      <c r="AD3" s="33"/>
    </row>
    <row r="4" spans="2:36" ht="37.5" customHeight="1">
      <c r="B4" s="4"/>
      <c r="C4" s="130" t="str">
        <f>VLOOKUP(D3,$AI$5:$AJ$16,2,0)</f>
        <v>エンジェル</v>
      </c>
      <c r="D4" s="131"/>
      <c r="E4" s="132"/>
      <c r="F4" s="130" t="str">
        <f>VLOOKUP(G3,$AI$5:$AJ$16,2,0)</f>
        <v>ＹＹバドクラブ</v>
      </c>
      <c r="G4" s="131"/>
      <c r="H4" s="132"/>
      <c r="I4" s="130" t="str">
        <f>VLOOKUP(J3,$AI$5:$AJ$16,2,0)</f>
        <v>ＯＭＯＮＯクラブ</v>
      </c>
      <c r="J4" s="131"/>
      <c r="K4" s="132"/>
      <c r="L4" s="130" t="str">
        <f>VLOOKUP(M3,$AI$5:$AJ$16,2,0)</f>
        <v>YOUZAN</v>
      </c>
      <c r="M4" s="131"/>
      <c r="N4" s="132"/>
      <c r="O4" s="130" t="str">
        <f>VLOOKUP(P3,$AI$5:$AJ$16,2,0)</f>
        <v>エンジェル</v>
      </c>
      <c r="P4" s="131"/>
      <c r="Q4" s="132"/>
      <c r="R4" s="130" t="str">
        <f>VLOOKUP(S3,$AI$5:$AJ$16,2,0)</f>
        <v>ＹＹバドクラブ</v>
      </c>
      <c r="S4" s="131"/>
      <c r="T4" s="132"/>
      <c r="U4" s="130" t="str">
        <f>VLOOKUP(V3,$AI$5:$AJ$16,2,0)</f>
        <v>ＯＭＯＮＯクラブ</v>
      </c>
      <c r="V4" s="131"/>
      <c r="W4" s="132"/>
      <c r="X4" s="130" t="str">
        <f>VLOOKUP(Y3,$AI$5:$AJ$16,2,0)</f>
        <v>YOUZAN</v>
      </c>
      <c r="Y4" s="131"/>
      <c r="Z4" s="131"/>
      <c r="AA4" s="52"/>
      <c r="AB4" s="6" t="s">
        <v>0</v>
      </c>
      <c r="AC4" s="32" t="s">
        <v>1</v>
      </c>
      <c r="AD4" s="6" t="s">
        <v>3</v>
      </c>
      <c r="AE4" s="5" t="s">
        <v>2</v>
      </c>
      <c r="AI4"/>
      <c r="AJ4"/>
    </row>
    <row r="5" spans="2:36" ht="13.5" customHeight="1">
      <c r="B5" s="115" t="str">
        <f>+C4</f>
        <v>エンジェル</v>
      </c>
      <c r="C5" s="42"/>
      <c r="D5" s="43"/>
      <c r="E5" s="44"/>
      <c r="F5" s="30">
        <v>5</v>
      </c>
      <c r="G5" s="10" t="s">
        <v>4</v>
      </c>
      <c r="H5" s="28">
        <v>2</v>
      </c>
      <c r="I5" s="30">
        <v>4</v>
      </c>
      <c r="J5" s="10" t="s">
        <v>4</v>
      </c>
      <c r="K5" s="28">
        <v>3</v>
      </c>
      <c r="L5" s="30">
        <v>6</v>
      </c>
      <c r="M5" s="10" t="s">
        <v>4</v>
      </c>
      <c r="N5" s="28">
        <v>0</v>
      </c>
      <c r="O5" s="7"/>
      <c r="P5" s="8"/>
      <c r="Q5" s="9"/>
      <c r="R5" s="30">
        <v>6</v>
      </c>
      <c r="S5" s="10" t="s">
        <v>4</v>
      </c>
      <c r="T5" s="28">
        <v>0</v>
      </c>
      <c r="U5" s="30">
        <v>1</v>
      </c>
      <c r="V5" s="10" t="s">
        <v>4</v>
      </c>
      <c r="W5" s="28">
        <v>6</v>
      </c>
      <c r="X5" s="30">
        <v>6</v>
      </c>
      <c r="Y5" s="10" t="s">
        <v>4</v>
      </c>
      <c r="Z5" s="28">
        <v>0</v>
      </c>
      <c r="AA5" s="53"/>
      <c r="AB5" s="11"/>
      <c r="AC5" s="12"/>
      <c r="AD5" s="12"/>
      <c r="AE5" s="11"/>
      <c r="AI5">
        <v>1</v>
      </c>
      <c r="AJ5" s="38" t="s">
        <v>43</v>
      </c>
    </row>
    <row r="6" spans="2:36" ht="14.25">
      <c r="B6" s="116"/>
      <c r="C6" s="45"/>
      <c r="D6" s="46"/>
      <c r="E6" s="47"/>
      <c r="F6" s="17"/>
      <c r="G6" s="16" t="str">
        <f>(IF(F7="","",IF(F7&gt;H7,"○","●")))</f>
        <v>○</v>
      </c>
      <c r="H6" s="18"/>
      <c r="I6" s="17"/>
      <c r="J6" s="16" t="str">
        <f>(IF(I7="","",IF(I7&gt;K7,"○","●")))</f>
        <v>○</v>
      </c>
      <c r="K6" s="18"/>
      <c r="L6" s="17"/>
      <c r="M6" s="16" t="str">
        <f>(IF(L7="","",IF(L7&gt;N7,"○","●")))</f>
        <v>○</v>
      </c>
      <c r="N6" s="18"/>
      <c r="O6" s="13"/>
      <c r="P6" s="14"/>
      <c r="Q6" s="15"/>
      <c r="R6" s="17"/>
      <c r="S6" s="16" t="str">
        <f>(IF(R7="","",IF(R7&gt;T7,"○","●")))</f>
        <v>○</v>
      </c>
      <c r="T6" s="18"/>
      <c r="U6" s="17"/>
      <c r="V6" s="16" t="str">
        <f>(IF(U7="","",IF(U7&gt;W7,"○","●")))</f>
        <v>●</v>
      </c>
      <c r="W6" s="18"/>
      <c r="X6" s="17"/>
      <c r="Y6" s="16" t="str">
        <f>(IF(X7="","",IF(X7&gt;Z7,"○","●")))</f>
        <v>○</v>
      </c>
      <c r="Z6" s="18"/>
      <c r="AA6" s="54">
        <f>SUM(AB6:AD6)</f>
        <v>6.44017094017094</v>
      </c>
      <c r="AB6" s="19">
        <f>COUNTIF(C6:Z6,"○")</f>
        <v>5</v>
      </c>
      <c r="AC6" s="20">
        <f>SUM(C7,F7,I7,L7,O7,R7,U7,X7)/SUM(C7:Z7)</f>
        <v>0.7222222222222222</v>
      </c>
      <c r="AD6" s="20">
        <f>SUM(C5,F5,I5,L5,O5,R5,U5,X5)/SUM(C5:Z5)</f>
        <v>0.717948717948718</v>
      </c>
      <c r="AE6" s="106">
        <f>RANK(AA6,$AA$5:$AA$16)</f>
        <v>1</v>
      </c>
      <c r="AI6">
        <v>2</v>
      </c>
      <c r="AJ6" s="38" t="s">
        <v>44</v>
      </c>
    </row>
    <row r="7" spans="2:36" ht="14.25">
      <c r="B7" s="117"/>
      <c r="C7" s="48"/>
      <c r="D7" s="49"/>
      <c r="E7" s="50"/>
      <c r="F7" s="31">
        <v>2</v>
      </c>
      <c r="G7" s="24" t="s">
        <v>5</v>
      </c>
      <c r="H7" s="29">
        <v>1</v>
      </c>
      <c r="I7" s="31">
        <v>2</v>
      </c>
      <c r="J7" s="24" t="s">
        <v>5</v>
      </c>
      <c r="K7" s="29">
        <v>1</v>
      </c>
      <c r="L7" s="31">
        <v>3</v>
      </c>
      <c r="M7" s="24" t="s">
        <v>5</v>
      </c>
      <c r="N7" s="29">
        <v>0</v>
      </c>
      <c r="O7" s="21"/>
      <c r="P7" s="22"/>
      <c r="Q7" s="23"/>
      <c r="R7" s="31">
        <v>3</v>
      </c>
      <c r="S7" s="24" t="s">
        <v>5</v>
      </c>
      <c r="T7" s="29">
        <v>0</v>
      </c>
      <c r="U7" s="31">
        <v>0</v>
      </c>
      <c r="V7" s="24" t="s">
        <v>5</v>
      </c>
      <c r="W7" s="29">
        <v>3</v>
      </c>
      <c r="X7" s="31">
        <v>3</v>
      </c>
      <c r="Y7" s="24" t="s">
        <v>5</v>
      </c>
      <c r="Z7" s="29">
        <v>0</v>
      </c>
      <c r="AA7" s="51"/>
      <c r="AB7" s="25"/>
      <c r="AC7" s="26"/>
      <c r="AD7" s="27"/>
      <c r="AE7" s="25"/>
      <c r="AF7" s="40"/>
      <c r="AI7">
        <v>3</v>
      </c>
      <c r="AJ7" s="38" t="s">
        <v>45</v>
      </c>
    </row>
    <row r="8" spans="2:36" ht="13.5" customHeight="1">
      <c r="B8" s="133" t="str">
        <f>+F4</f>
        <v>ＹＹバドクラブ</v>
      </c>
      <c r="C8" s="59">
        <f>IF(H5="","",H5)</f>
        <v>2</v>
      </c>
      <c r="D8" s="72" t="s">
        <v>47</v>
      </c>
      <c r="E8" s="61">
        <f>IF(F5="","",F5)</f>
        <v>5</v>
      </c>
      <c r="F8" s="7"/>
      <c r="G8" s="8"/>
      <c r="H8" s="9"/>
      <c r="I8" s="30">
        <v>0</v>
      </c>
      <c r="J8" s="10" t="s">
        <v>4</v>
      </c>
      <c r="K8" s="28">
        <v>6</v>
      </c>
      <c r="L8" s="30">
        <v>3</v>
      </c>
      <c r="M8" s="10" t="s">
        <v>4</v>
      </c>
      <c r="N8" s="28">
        <v>5</v>
      </c>
      <c r="O8" s="59">
        <f>IF(T5="","",T5)</f>
        <v>0</v>
      </c>
      <c r="P8" s="72" t="s">
        <v>5</v>
      </c>
      <c r="Q8" s="61">
        <f>IF(R5="","",R5)</f>
        <v>6</v>
      </c>
      <c r="R8" s="7"/>
      <c r="S8" s="8"/>
      <c r="T8" s="9"/>
      <c r="U8" s="30">
        <v>2</v>
      </c>
      <c r="V8" s="10" t="s">
        <v>4</v>
      </c>
      <c r="W8" s="28">
        <v>4</v>
      </c>
      <c r="X8" s="30">
        <v>2</v>
      </c>
      <c r="Y8" s="10" t="s">
        <v>4</v>
      </c>
      <c r="Z8" s="28">
        <v>4</v>
      </c>
      <c r="AA8" s="53"/>
      <c r="AB8" s="11"/>
      <c r="AC8" s="12"/>
      <c r="AD8" s="12"/>
      <c r="AE8" s="11"/>
      <c r="AF8" s="40"/>
      <c r="AI8">
        <v>4</v>
      </c>
      <c r="AJ8" s="38" t="s">
        <v>46</v>
      </c>
    </row>
    <row r="9" spans="2:36" ht="14.25">
      <c r="B9" s="134"/>
      <c r="C9" s="63"/>
      <c r="D9" s="64" t="str">
        <f>(IF(C10="","",IF(C10&gt;E10,"○","●")))</f>
        <v>●</v>
      </c>
      <c r="E9" s="65"/>
      <c r="F9" s="13"/>
      <c r="G9" s="14"/>
      <c r="H9" s="15"/>
      <c r="I9" s="17"/>
      <c r="J9" s="16" t="str">
        <f>(IF(I10="","",IF(I10&gt;K10,"○","●")))</f>
        <v>●</v>
      </c>
      <c r="K9" s="18"/>
      <c r="L9" s="17"/>
      <c r="M9" s="16" t="str">
        <f>(IF(L10="","",IF(L10&gt;N10,"○","●")))</f>
        <v>●</v>
      </c>
      <c r="N9" s="18"/>
      <c r="O9" s="63"/>
      <c r="P9" s="64" t="str">
        <f>(IF(O10="","",IF(O10&gt;Q10,"○","●")))</f>
        <v>●</v>
      </c>
      <c r="Q9" s="65"/>
      <c r="R9" s="13"/>
      <c r="S9" s="14"/>
      <c r="T9" s="15"/>
      <c r="U9" s="17"/>
      <c r="V9" s="16" t="str">
        <f>(IF(U10="","",IF(U10&gt;W10,"○","●")))</f>
        <v>●</v>
      </c>
      <c r="W9" s="18"/>
      <c r="X9" s="17"/>
      <c r="Y9" s="16" t="str">
        <f>(IF(X10="","",IF(X10&gt;Z10,"○","●")))</f>
        <v>●</v>
      </c>
      <c r="Z9" s="18"/>
      <c r="AA9" s="54">
        <f>SUM(AB9:AD9)</f>
        <v>0.452991452991453</v>
      </c>
      <c r="AB9" s="19">
        <f>COUNTIF(C9:Z9,"○")</f>
        <v>0</v>
      </c>
      <c r="AC9" s="20">
        <f>SUM(C10,F10,I10,L10,O10,R10,U10,X10)/SUM(C10:Z10)</f>
        <v>0.2222222222222222</v>
      </c>
      <c r="AD9" s="20">
        <f>SUM(C8,F8,I8,L8,O8,R8,U8,X8)/SUM(C8:Z8)</f>
        <v>0.23076923076923078</v>
      </c>
      <c r="AE9" s="19">
        <f>RANK(AA9,$AA$5:$AA$16)</f>
        <v>4</v>
      </c>
      <c r="AF9" s="40"/>
      <c r="AI9">
        <v>5</v>
      </c>
      <c r="AJ9" s="38" t="s">
        <v>43</v>
      </c>
    </row>
    <row r="10" spans="2:36" ht="14.25">
      <c r="B10" s="135"/>
      <c r="C10" s="66">
        <f>IF(H7="","",H7)</f>
        <v>1</v>
      </c>
      <c r="D10" s="69" t="s">
        <v>47</v>
      </c>
      <c r="E10" s="68">
        <f>IF(F7="","",F7)</f>
        <v>2</v>
      </c>
      <c r="F10" s="21"/>
      <c r="G10" s="22"/>
      <c r="H10" s="23"/>
      <c r="I10" s="31">
        <v>0</v>
      </c>
      <c r="J10" s="24" t="s">
        <v>5</v>
      </c>
      <c r="K10" s="29">
        <v>3</v>
      </c>
      <c r="L10" s="31">
        <v>1</v>
      </c>
      <c r="M10" s="24" t="s">
        <v>5</v>
      </c>
      <c r="N10" s="29">
        <v>2</v>
      </c>
      <c r="O10" s="66">
        <f>IF(T7="","",T7)</f>
        <v>0</v>
      </c>
      <c r="P10" s="69" t="s">
        <v>5</v>
      </c>
      <c r="Q10" s="68">
        <f>IF(R7="","",R7)</f>
        <v>3</v>
      </c>
      <c r="R10" s="21"/>
      <c r="S10" s="22"/>
      <c r="T10" s="23"/>
      <c r="U10" s="31">
        <v>1</v>
      </c>
      <c r="V10" s="24" t="s">
        <v>5</v>
      </c>
      <c r="W10" s="29">
        <v>2</v>
      </c>
      <c r="X10" s="31">
        <v>1</v>
      </c>
      <c r="Y10" s="24" t="s">
        <v>5</v>
      </c>
      <c r="Z10" s="29">
        <v>2</v>
      </c>
      <c r="AA10" s="51"/>
      <c r="AB10" s="25"/>
      <c r="AC10" s="26"/>
      <c r="AD10" s="27"/>
      <c r="AE10" s="25"/>
      <c r="AF10" s="40"/>
      <c r="AI10">
        <v>6</v>
      </c>
      <c r="AJ10" s="38" t="s">
        <v>44</v>
      </c>
    </row>
    <row r="11" spans="2:36" ht="13.5" customHeight="1">
      <c r="B11" s="118" t="str">
        <f>+I4</f>
        <v>ＯＭＯＮＯクラブ</v>
      </c>
      <c r="C11" s="70">
        <f>IF(K5="","",K5)</f>
        <v>3</v>
      </c>
      <c r="D11" s="67" t="s">
        <v>5</v>
      </c>
      <c r="E11" s="71">
        <f>IF(I5="","",I5)</f>
        <v>4</v>
      </c>
      <c r="F11" s="59">
        <f>IF(K8="","",K8)</f>
        <v>6</v>
      </c>
      <c r="G11" s="67" t="s">
        <v>5</v>
      </c>
      <c r="H11" s="61">
        <f>IF(I8="","",I8)</f>
        <v>0</v>
      </c>
      <c r="I11" s="7"/>
      <c r="J11" s="8"/>
      <c r="K11" s="9"/>
      <c r="L11" s="30">
        <v>2</v>
      </c>
      <c r="M11" s="10" t="s">
        <v>4</v>
      </c>
      <c r="N11" s="28">
        <v>4</v>
      </c>
      <c r="O11" s="70">
        <f>IF(W5="","",W5)</f>
        <v>6</v>
      </c>
      <c r="P11" s="67" t="s">
        <v>5</v>
      </c>
      <c r="Q11" s="71">
        <f>IF(U5="","",U5)</f>
        <v>1</v>
      </c>
      <c r="R11" s="59">
        <f>IF(W8="","",W8)</f>
        <v>4</v>
      </c>
      <c r="S11" s="67" t="s">
        <v>5</v>
      </c>
      <c r="T11" s="61">
        <f>IF(U8="","",U8)</f>
        <v>2</v>
      </c>
      <c r="U11" s="7"/>
      <c r="V11" s="8"/>
      <c r="W11" s="9"/>
      <c r="X11" s="30">
        <v>5</v>
      </c>
      <c r="Y11" s="10" t="s">
        <v>4</v>
      </c>
      <c r="Z11" s="28">
        <v>2</v>
      </c>
      <c r="AA11" s="53"/>
      <c r="AB11" s="11"/>
      <c r="AC11" s="12"/>
      <c r="AD11" s="12"/>
      <c r="AE11" s="11"/>
      <c r="AF11" s="40"/>
      <c r="AI11">
        <v>7</v>
      </c>
      <c r="AJ11" s="38" t="s">
        <v>45</v>
      </c>
    </row>
    <row r="12" spans="2:36" ht="14.25">
      <c r="B12" s="119"/>
      <c r="C12" s="63"/>
      <c r="D12" s="64" t="str">
        <f>(IF(C13="","",IF(C13&gt;E13,"○","●")))</f>
        <v>●</v>
      </c>
      <c r="E12" s="65"/>
      <c r="F12" s="63"/>
      <c r="G12" s="64" t="str">
        <f>(IF(F13="","",IF(F13&gt;H13,"○","●")))</f>
        <v>○</v>
      </c>
      <c r="H12" s="65"/>
      <c r="I12" s="13"/>
      <c r="J12" s="14"/>
      <c r="K12" s="15"/>
      <c r="L12" s="17"/>
      <c r="M12" s="16" t="str">
        <f>(IF(L13="","",IF(L13&gt;N13,"○","●")))</f>
        <v>●</v>
      </c>
      <c r="N12" s="18"/>
      <c r="O12" s="70">
        <f>IF(W6="","",W6)</f>
      </c>
      <c r="P12" s="64" t="str">
        <f>(IF(O13="","",IF(O13&gt;Q13,"○","●")))</f>
        <v>○</v>
      </c>
      <c r="Q12" s="65"/>
      <c r="R12" s="63"/>
      <c r="S12" s="64" t="str">
        <f>(IF(R13="","",IF(R13&gt;T13,"○","●")))</f>
        <v>○</v>
      </c>
      <c r="T12" s="65"/>
      <c r="U12" s="13"/>
      <c r="V12" s="14"/>
      <c r="W12" s="15"/>
      <c r="X12" s="17"/>
      <c r="Y12" s="16" t="str">
        <f>(IF(X13="","",IF(X13&gt;Z13,"○","●")))</f>
        <v>○</v>
      </c>
      <c r="Z12" s="18"/>
      <c r="AA12" s="54">
        <f>SUM(AB12:AD12)</f>
        <v>5.333333333333334</v>
      </c>
      <c r="AB12" s="19">
        <f>COUNTIF(C12:Z12,"○")</f>
        <v>4</v>
      </c>
      <c r="AC12" s="20">
        <f>SUM(C13,F13,I13,L13,O13,R13,U13,X13)/SUM(C13:Z13)</f>
        <v>0.6666666666666666</v>
      </c>
      <c r="AD12" s="20">
        <f>SUM(C11,F11,I11,L11,O11,R11,U11,X11)/SUM(C11:Z11)</f>
        <v>0.6666666666666666</v>
      </c>
      <c r="AE12" s="106">
        <f>RANK(AA12,$AA$5:$AA$16)</f>
        <v>2</v>
      </c>
      <c r="AF12" s="40"/>
      <c r="AI12">
        <v>8</v>
      </c>
      <c r="AJ12" s="38" t="s">
        <v>46</v>
      </c>
    </row>
    <row r="13" spans="2:36" ht="14.25">
      <c r="B13" s="120"/>
      <c r="C13" s="66">
        <f>IF(K7="","",K7)</f>
        <v>1</v>
      </c>
      <c r="D13" s="67" t="s">
        <v>5</v>
      </c>
      <c r="E13" s="68">
        <f>IF(I7="","",I7)</f>
        <v>2</v>
      </c>
      <c r="F13" s="66">
        <f>IF(K10="","",K10)</f>
        <v>3</v>
      </c>
      <c r="G13" s="67" t="s">
        <v>5</v>
      </c>
      <c r="H13" s="68">
        <f>IF(I10="","",I10)</f>
        <v>0</v>
      </c>
      <c r="I13" s="21"/>
      <c r="J13" s="22"/>
      <c r="K13" s="23"/>
      <c r="L13" s="31">
        <v>1</v>
      </c>
      <c r="M13" s="24" t="s">
        <v>5</v>
      </c>
      <c r="N13" s="29">
        <v>2</v>
      </c>
      <c r="O13" s="66">
        <f>IF(W7="","",W7)</f>
        <v>3</v>
      </c>
      <c r="P13" s="67" t="s">
        <v>5</v>
      </c>
      <c r="Q13" s="68">
        <f>IF(U7="","",U7)</f>
        <v>0</v>
      </c>
      <c r="R13" s="66">
        <f>IF(W10="","",W10)</f>
        <v>2</v>
      </c>
      <c r="S13" s="67" t="s">
        <v>5</v>
      </c>
      <c r="T13" s="68">
        <f>IF(U10="","",U10)</f>
        <v>1</v>
      </c>
      <c r="U13" s="21"/>
      <c r="V13" s="22"/>
      <c r="W13" s="23"/>
      <c r="X13" s="31">
        <v>2</v>
      </c>
      <c r="Y13" s="24" t="s">
        <v>5</v>
      </c>
      <c r="Z13" s="29">
        <v>1</v>
      </c>
      <c r="AA13" s="51"/>
      <c r="AB13" s="25"/>
      <c r="AC13" s="26"/>
      <c r="AD13" s="27"/>
      <c r="AE13" s="25"/>
      <c r="AF13" s="40"/>
      <c r="AI13">
        <v>9</v>
      </c>
      <c r="AJ13" s="38"/>
    </row>
    <row r="14" spans="2:36" ht="13.5" customHeight="1">
      <c r="B14" s="115" t="str">
        <f>+L4</f>
        <v>YOUZAN</v>
      </c>
      <c r="C14" s="59">
        <f>IF(N5="","",N5)</f>
        <v>0</v>
      </c>
      <c r="D14" s="60" t="s">
        <v>4</v>
      </c>
      <c r="E14" s="61">
        <f>IF(L5="","",L5)</f>
        <v>6</v>
      </c>
      <c r="F14" s="59">
        <f>IF(N8="","",N8)</f>
        <v>5</v>
      </c>
      <c r="G14" s="60" t="s">
        <v>4</v>
      </c>
      <c r="H14" s="61">
        <f>IF(L8="","",L8)</f>
        <v>3</v>
      </c>
      <c r="I14" s="59">
        <f>IF(N11="","",N11)</f>
        <v>4</v>
      </c>
      <c r="J14" s="62" t="s">
        <v>4</v>
      </c>
      <c r="K14" s="61">
        <f>IF(L11="","",L11)</f>
        <v>2</v>
      </c>
      <c r="L14" s="7"/>
      <c r="M14" s="8"/>
      <c r="N14" s="9"/>
      <c r="O14" s="59">
        <f>IF(Z5="","",Z5)</f>
        <v>0</v>
      </c>
      <c r="P14" s="60" t="s">
        <v>4</v>
      </c>
      <c r="Q14" s="61">
        <f>IF(X5="","",X5)</f>
        <v>6</v>
      </c>
      <c r="R14" s="59">
        <f>IF(Z8="","",Z8)</f>
        <v>4</v>
      </c>
      <c r="S14" s="60" t="s">
        <v>4</v>
      </c>
      <c r="T14" s="61">
        <f>IF(X8="","",X8)</f>
        <v>2</v>
      </c>
      <c r="U14" s="59">
        <f>IF(Z11="","",Z11)</f>
        <v>2</v>
      </c>
      <c r="V14" s="62" t="s">
        <v>4</v>
      </c>
      <c r="W14" s="61">
        <f>IF(X11="","",X11)</f>
        <v>5</v>
      </c>
      <c r="X14" s="7"/>
      <c r="Y14" s="8"/>
      <c r="Z14" s="9"/>
      <c r="AA14" s="53"/>
      <c r="AB14" s="11"/>
      <c r="AC14" s="12"/>
      <c r="AD14" s="12"/>
      <c r="AE14" s="11"/>
      <c r="AF14" s="40"/>
      <c r="AI14">
        <v>10</v>
      </c>
      <c r="AJ14"/>
    </row>
    <row r="15" spans="2:36" ht="13.5">
      <c r="B15" s="116"/>
      <c r="C15" s="63"/>
      <c r="D15" s="64" t="str">
        <f>(IF(C16="","",IF(C16&gt;E16,"○","●")))</f>
        <v>●</v>
      </c>
      <c r="E15" s="65"/>
      <c r="F15" s="63"/>
      <c r="G15" s="64" t="str">
        <f>(IF(F16="","",IF(F16&gt;H16,"○","●")))</f>
        <v>○</v>
      </c>
      <c r="H15" s="65"/>
      <c r="I15" s="63"/>
      <c r="J15" s="64" t="str">
        <f>(IF(I16="","",IF(I16&gt;K16,"○","●")))</f>
        <v>○</v>
      </c>
      <c r="K15" s="65"/>
      <c r="L15" s="13"/>
      <c r="M15" s="14"/>
      <c r="N15" s="15"/>
      <c r="O15" s="63"/>
      <c r="P15" s="64" t="str">
        <f>(IF(O16="","",IF(O16&gt;Q16,"○","●")))</f>
        <v>●</v>
      </c>
      <c r="Q15" s="65"/>
      <c r="R15" s="63"/>
      <c r="S15" s="64" t="str">
        <f>(IF(R16="","",IF(R16&gt;T16,"○","●")))</f>
        <v>○</v>
      </c>
      <c r="T15" s="65"/>
      <c r="U15" s="63"/>
      <c r="V15" s="64" t="str">
        <f>(IF(U16="","",IF(U16&gt;W16,"○","●")))</f>
        <v>●</v>
      </c>
      <c r="W15" s="65"/>
      <c r="X15" s="13"/>
      <c r="Y15" s="14"/>
      <c r="Z15" s="15"/>
      <c r="AA15" s="54">
        <f>SUM(AB15:AD15)</f>
        <v>3.7735042735042734</v>
      </c>
      <c r="AB15" s="19">
        <f>COUNTIF(C15:Z15,"○")</f>
        <v>3</v>
      </c>
      <c r="AC15" s="20">
        <f>SUM(C16,F16,I16,L16,O16,R16,U16,X16)/SUM(C16:Z16)</f>
        <v>0.3888888888888889</v>
      </c>
      <c r="AD15" s="20">
        <f>SUM(C14,F14,I14,L14,O14,R14,U14,X14)/SUM(C14:Z14)</f>
        <v>0.38461538461538464</v>
      </c>
      <c r="AE15" s="106">
        <f>RANK(AA15,$AA$5:$AA$16)</f>
        <v>3</v>
      </c>
      <c r="AF15" s="40"/>
      <c r="AI15">
        <v>11</v>
      </c>
      <c r="AJ15"/>
    </row>
    <row r="16" spans="2:32" ht="13.5">
      <c r="B16" s="117"/>
      <c r="C16" s="66">
        <f>IF(N7="","",N7)</f>
        <v>0</v>
      </c>
      <c r="D16" s="69" t="s">
        <v>5</v>
      </c>
      <c r="E16" s="68">
        <f>IF(L7="","",L7)</f>
        <v>3</v>
      </c>
      <c r="F16" s="66">
        <f>IF(N10="","",N10)</f>
        <v>2</v>
      </c>
      <c r="G16" s="69" t="s">
        <v>5</v>
      </c>
      <c r="H16" s="68">
        <f>IF(L10="","",L10)</f>
        <v>1</v>
      </c>
      <c r="I16" s="66">
        <f>IF(N13="","",N13)</f>
        <v>2</v>
      </c>
      <c r="J16" s="69" t="s">
        <v>5</v>
      </c>
      <c r="K16" s="68">
        <f>IF(L13="","",L13)</f>
        <v>1</v>
      </c>
      <c r="L16" s="21"/>
      <c r="M16" s="22"/>
      <c r="N16" s="23"/>
      <c r="O16" s="66">
        <f>IF(Z7="","",Z7)</f>
        <v>0</v>
      </c>
      <c r="P16" s="69" t="s">
        <v>5</v>
      </c>
      <c r="Q16" s="68">
        <f>IF(X7="","",X7)</f>
        <v>3</v>
      </c>
      <c r="R16" s="66">
        <f>IF(Z10="","",Z10)</f>
        <v>2</v>
      </c>
      <c r="S16" s="69" t="s">
        <v>5</v>
      </c>
      <c r="T16" s="68">
        <f>IF(X10="","",X10)</f>
        <v>1</v>
      </c>
      <c r="U16" s="66">
        <f>IF(Z13="","",Z13)</f>
        <v>1</v>
      </c>
      <c r="V16" s="69" t="s">
        <v>5</v>
      </c>
      <c r="W16" s="68">
        <f>IF(X13="","",X13)</f>
        <v>2</v>
      </c>
      <c r="X16" s="21"/>
      <c r="Y16" s="22"/>
      <c r="Z16" s="23"/>
      <c r="AA16" s="51"/>
      <c r="AB16" s="25"/>
      <c r="AC16" s="26"/>
      <c r="AD16" s="27"/>
      <c r="AE16" s="25"/>
      <c r="AF16" s="40"/>
    </row>
    <row r="20" spans="24:26" ht="13.5">
      <c r="X20" s="55"/>
      <c r="Y20" s="35"/>
      <c r="Z20" s="55"/>
    </row>
    <row r="21" spans="2:36" s="3" customFormat="1" ht="13.5">
      <c r="B21" s="1"/>
      <c r="X21" s="36"/>
      <c r="Y21" s="36"/>
      <c r="Z21" s="36"/>
      <c r="AB21" s="1"/>
      <c r="AC21" s="1"/>
      <c r="AD21" s="1"/>
      <c r="AE21" s="1"/>
      <c r="AF21" s="1"/>
      <c r="AG21" s="1"/>
      <c r="AH21" s="1"/>
      <c r="AI21" s="1"/>
      <c r="AJ21" s="1"/>
    </row>
    <row r="22" spans="2:36" s="3" customFormat="1" ht="13.5">
      <c r="B22" s="1"/>
      <c r="X22" s="56"/>
      <c r="Y22" s="57"/>
      <c r="Z22" s="56"/>
      <c r="AB22" s="1"/>
      <c r="AC22" s="1"/>
      <c r="AD22" s="1"/>
      <c r="AE22" s="1"/>
      <c r="AF22" s="1"/>
      <c r="AG22" s="1"/>
      <c r="AH22" s="1"/>
      <c r="AI22" s="1"/>
      <c r="AJ22" s="1"/>
    </row>
  </sheetData>
  <sheetProtection/>
  <mergeCells count="12">
    <mergeCell ref="B11:B13"/>
    <mergeCell ref="B14:B16"/>
    <mergeCell ref="C4:E4"/>
    <mergeCell ref="F4:H4"/>
    <mergeCell ref="U4:W4"/>
    <mergeCell ref="X4:Z4"/>
    <mergeCell ref="B5:B7"/>
    <mergeCell ref="B8:B10"/>
    <mergeCell ref="I4:K4"/>
    <mergeCell ref="L4:N4"/>
    <mergeCell ref="O4:Q4"/>
    <mergeCell ref="R4:T4"/>
  </mergeCells>
  <printOptions/>
  <pageMargins left="0" right="0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元</dc:creator>
  <cp:keywords/>
  <dc:description/>
  <cp:lastModifiedBy> </cp:lastModifiedBy>
  <cp:lastPrinted>2010-10-26T10:03:54Z</cp:lastPrinted>
  <dcterms:created xsi:type="dcterms:W3CDTF">2001-09-14T08:01:41Z</dcterms:created>
  <dcterms:modified xsi:type="dcterms:W3CDTF">2010-10-26T10:04:36Z</dcterms:modified>
  <cp:category/>
  <cp:version/>
  <cp:contentType/>
  <cp:contentStatus/>
</cp:coreProperties>
</file>